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DE94B021-28FA-466B-9E36-D38C667C3D05}" xr6:coauthVersionLast="47" xr6:coauthVersionMax="47" xr10:uidLastSave="{00000000-0000-0000-0000-000000000000}"/>
  <bookViews>
    <workbookView xWindow="36000" yWindow="6360" windowWidth="21600" windowHeight="11505" tabRatio="841" firstSheet="3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Fdn'!$B$1:$AH$204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6" i="27" l="1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6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6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5" i="27" l="1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4" i="27" l="1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193" i="27"/>
  <c r="AB193" i="27"/>
  <c r="AA193" i="27"/>
  <c r="Z193" i="27"/>
  <c r="Y193" i="27"/>
  <c r="X193" i="27"/>
  <c r="W193" i="27"/>
  <c r="V193" i="27"/>
  <c r="U193" i="27"/>
  <c r="T193" i="27"/>
  <c r="S193" i="27"/>
  <c r="R193" i="27"/>
  <c r="Q193" i="27"/>
  <c r="P193" i="27"/>
  <c r="O193" i="27"/>
  <c r="N193" i="27"/>
  <c r="M193" i="27"/>
  <c r="L193" i="27"/>
  <c r="K193" i="27"/>
  <c r="J193" i="27"/>
  <c r="I193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0" i="27" l="1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189" i="27"/>
  <c r="AB189" i="27"/>
  <c r="AA189" i="27"/>
  <c r="Z189" i="27"/>
  <c r="Y189" i="27"/>
  <c r="X189" i="27"/>
  <c r="W189" i="27"/>
  <c r="V189" i="27"/>
  <c r="U189" i="27"/>
  <c r="T189" i="27"/>
  <c r="S189" i="27"/>
  <c r="R189" i="27"/>
  <c r="Q189" i="27"/>
  <c r="P189" i="27"/>
  <c r="O189" i="27"/>
  <c r="N189" i="27"/>
  <c r="M189" i="27"/>
  <c r="L189" i="27"/>
  <c r="K189" i="27"/>
  <c r="J189" i="27"/>
  <c r="I189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<sst xmlns="http://schemas.openxmlformats.org/spreadsheetml/2006/main" count="34325" uniqueCount="6077">
  <si>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</si>
  <si>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</si>
  <si>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</si>
  <si>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</si>
  <si>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</si>
  <si>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</si>
  <si>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</si>
  <si>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</si>
  <si>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</si>
  <si>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</si>
  <si>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</si>
  <si>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</si>
  <si>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</si>
  <si>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</si>
  <si>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</si>
  <si>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</si>
  <si>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</si>
  <si>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</si>
  <si>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</si>
  <si>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</si>
  <si>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</si>
  <si>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</si>
  <si>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</si>
  <si>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</si>
  <si>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</si>
  <si>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</si>
  <si>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</si>
  <si>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</si>
  <si>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</si>
  <si>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</si>
  <si>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</si>
  <si>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</si>
  <si>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</si>
  <si>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</si>
  <si>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</si>
  <si>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</si>
  <si>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</si>
  <si>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</si>
  <si>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</si>
  <si>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</si>
  <si>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</si>
  <si>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</si>
  <si>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</si>
  <si>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</si>
  <si>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</si>
  <si>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</si>
  <si>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</si>
  <si>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</si>
  <si>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</si>
  <si>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</si>
  <si>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</si>
  <si>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</si>
  <si>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</si>
  <si>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</si>
  <si>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</si>
  <si>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</si>
  <si>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</si>
  <si>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</si>
  <si>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</si>
  <si>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</si>
  <si>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</si>
  <si>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</si>
  <si>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</si>
  <si>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</si>
  <si>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</si>
  <si>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</si>
  <si>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</si>
  <si>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</si>
  <si>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</si>
  <si>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</si>
  <si>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</si>
  <si>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</si>
  <si>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</si>
  <si>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</si>
  <si>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</si>
  <si>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</si>
  <si>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</si>
  <si>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</si>
  <si>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</si>
  <si>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</si>
  <si>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</si>
  <si>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</si>
  <si>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</si>
  <si>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</si>
  <si>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</si>
  <si>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</si>
  <si>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</si>
  <si>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</si>
  <si>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</si>
  <si>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</si>
  <si>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</si>
  <si>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</si>
  <si>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</si>
  <si>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</si>
  <si>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</si>
  <si>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</si>
  <si>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</si>
  <si>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</si>
  <si>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</si>
  <si>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</si>
  <si>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</si>
  <si>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</si>
  <si>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</si>
  <si>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</si>
  <si>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</si>
  <si>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</si>
  <si>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</si>
  <si>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</si>
  <si>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</si>
  <si>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</si>
  <si>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</si>
  <si>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</si>
  <si>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</si>
  <si>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</si>
  <si>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</si>
  <si>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</si>
  <si>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</si>
  <si>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</si>
  <si>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</si>
  <si>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</si>
  <si>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</si>
  <si>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</si>
  <si>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</si>
  <si>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</si>
  <si>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</si>
  <si>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</si>
  <si>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</si>
  <si>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</si>
  <si>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</si>
  <si>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</si>
  <si>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</si>
  <si>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</si>
  <si>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</si>
  <si>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</si>
  <si>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</si>
  <si>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</si>
  <si>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</si>
  <si>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</si>
  <si>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</si>
  <si>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</si>
  <si>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</si>
  <si>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</si>
  <si>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</si>
  <si>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</si>
  <si>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</si>
  <si>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</si>
  <si>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</si>
  <si>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</si>
  <si>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</si>
  <si>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</si>
  <si>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</si>
  <si>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</si>
  <si>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</si>
  <si>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</si>
  <si>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</si>
  <si>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</si>
  <si>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</si>
  <si>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</si>
  <si>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</si>
  <si>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</si>
  <si>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</si>
  <si>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</si>
  <si>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</si>
  <si>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</si>
  <si>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</si>
  <si>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</si>
  <si>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</si>
  <si>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</si>
  <si>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</si>
  <si>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</si>
  <si>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</si>
  <si>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</si>
  <si>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</si>
  <si>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</si>
  <si>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</si>
  <si>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</si>
  <si>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</si>
  <si>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</si>
  <si>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</si>
  <si>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</si>
  <si>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</si>
  <si>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</si>
  <si>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</si>
  <si>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</si>
  <si>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</si>
  <si>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</si>
  <si>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</si>
  <si>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</si>
  <si>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</si>
  <si>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</si>
  <si>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</si>
  <si>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</si>
  <si>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</si>
  <si>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</si>
  <si>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</si>
  <si>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</si>
  <si>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</si>
  <si>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</si>
  <si>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</si>
  <si>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</si>
  <si>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</si>
  <si>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</si>
  <si>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</si>
  <si>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</si>
  <si>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</si>
  <si>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</si>
  <si>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</si>
  <si>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</si>
  <si>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</si>
  <si>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</si>
  <si>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</si>
  <si>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</si>
  <si>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</si>
  <si>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</si>
  <si>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</si>
  <si>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</si>
  <si>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</si>
  <si>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</si>
  <si>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</si>
  <si>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</si>
  <si>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</si>
  <si>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</si>
  <si>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</si>
  <si>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</si>
  <si>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</si>
  <si>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</si>
  <si>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</si>
  <si>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</si>
  <si>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</si>
  <si>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</si>
  <si>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</si>
  <si>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</si>
  <si>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</si>
  <si>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</si>
  <si>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</si>
  <si>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</si>
  <si>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</si>
  <si>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</si>
  <si>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</si>
  <si>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</si>
  <si>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</si>
  <si>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</si>
  <si>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</si>
  <si>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</si>
  <si>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</si>
  <si>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</si>
  <si>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</si>
  <si>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</si>
  <si>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</si>
  <si>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</si>
  <si>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</si>
  <si>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</si>
  <si>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</si>
  <si>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</si>
  <si>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</si>
  <si>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</si>
  <si>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</si>
  <si>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</si>
  <si>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</si>
  <si>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</si>
  <si>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</si>
  <si>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</si>
  <si>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</si>
  <si>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</si>
  <si>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</si>
  <si>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</si>
  <si>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</si>
  <si>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</si>
  <si>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</si>
  <si>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</si>
  <si>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</si>
  <si>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</si>
  <si>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</si>
  <si>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</si>
  <si>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</si>
  <si>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</si>
  <si>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</si>
  <si>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</si>
  <si>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</si>
  <si>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</si>
  <si>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</si>
  <si>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</si>
  <si>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</si>
  <si>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</si>
  <si>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</si>
  <si>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</si>
  <si>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</si>
  <si>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</si>
  <si>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</si>
  <si>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</si>
  <si>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</si>
  <si>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</si>
  <si>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</si>
  <si>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</si>
  <si>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</si>
  <si>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</si>
  <si>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</si>
  <si>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</si>
  <si>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</si>
  <si>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</si>
  <si>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</si>
  <si>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</si>
  <si>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</si>
  <si>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</si>
  <si>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</si>
  <si>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</si>
  <si>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</si>
  <si>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</si>
  <si>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</si>
  <si>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</si>
  <si>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</si>
  <si>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</si>
  <si>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</si>
  <si>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</si>
  <si>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</si>
  <si>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</si>
  <si>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</si>
  <si>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</si>
  <si>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</si>
  <si>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</si>
  <si>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</si>
  <si>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</si>
  <si>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</si>
  <si>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</si>
  <si>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</si>
  <si>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</si>
  <si>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</si>
  <si>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</si>
  <si>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</si>
  <si>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</si>
  <si>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</si>
  <si>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</si>
  <si>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</si>
  <si>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</si>
  <si>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</si>
  <si>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</si>
  <si>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</si>
  <si>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</si>
  <si>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</si>
  <si>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</si>
  <si>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</si>
  <si>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</si>
  <si>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</si>
  <si>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</si>
  <si>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</si>
  <si>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</si>
  <si>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</si>
  <si>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</si>
  <si>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</si>
  <si>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</si>
  <si>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</si>
  <si>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</si>
  <si>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</si>
  <si>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</si>
  <si>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</si>
  <si>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</si>
  <si>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</si>
  <si>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</si>
  <si>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</si>
  <si>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</si>
  <si>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</si>
  <si>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</si>
  <si>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</si>
  <si>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</si>
  <si>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</si>
  <si>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</si>
  <si>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</si>
  <si>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</si>
  <si>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</si>
  <si>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</si>
  <si>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</si>
  <si>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</si>
  <si>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</si>
  <si>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</si>
  <si>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</si>
  <si>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</si>
  <si>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</si>
  <si>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</si>
  <si>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</si>
  <si>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</si>
  <si>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</si>
  <si>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</si>
  <si>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</si>
  <si>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</si>
  <si>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</si>
  <si>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</si>
  <si>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</si>
  <si>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</si>
  <si>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</si>
  <si>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</si>
  <si>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</si>
  <si>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</si>
  <si>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</si>
  <si>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</si>
  <si>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</si>
  <si>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</si>
  <si>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</si>
  <si>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</si>
  <si>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</si>
  <si>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</si>
  <si>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</si>
  <si>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</si>
  <si>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</si>
  <si>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</si>
  <si>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</si>
  <si>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</si>
  <si>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</si>
  <si>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</si>
  <si>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</si>
  <si>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</si>
  <si>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</si>
  <si>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</si>
  <si>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</si>
  <si>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</si>
  <si>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</si>
  <si>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</si>
  <si>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</si>
  <si>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</si>
  <si>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</si>
  <si>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</si>
  <si>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</si>
  <si>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</si>
  <si>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</si>
  <si>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</si>
  <si>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</si>
  <si>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</si>
  <si>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</si>
  <si>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</si>
  <si>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</si>
  <si>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</si>
  <si>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</si>
  <si>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</si>
  <si>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</si>
  <si>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</si>
  <si>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</si>
  <si>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</si>
  <si>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</si>
  <si>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</si>
  <si>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</si>
  <si>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</si>
  <si>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</si>
  <si>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</si>
  <si>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</si>
  <si>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</si>
  <si>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</si>
  <si>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</si>
  <si>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</si>
  <si>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</si>
  <si>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</si>
  <si>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</si>
  <si>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</si>
  <si>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</si>
  <si>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</si>
  <si>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</si>
  <si>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</si>
  <si>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</si>
  <si>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</si>
  <si>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</si>
  <si>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</si>
  <si>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</si>
  <si>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</si>
  <si>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</si>
  <si>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</si>
  <si>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</si>
  <si>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</si>
  <si>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</si>
  <si>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</si>
  <si>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</si>
  <si>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</si>
  <si>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</si>
  <si>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</si>
  <si>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</si>
  <si>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</si>
  <si>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</si>
  <si>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</si>
  <si>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</si>
  <si>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</si>
  <si>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</si>
  <si>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</si>
  <si>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</si>
  <si>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</si>
  <si>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</si>
  <si>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</si>
  <si>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</si>
  <si>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</si>
  <si>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</si>
  <si>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</si>
  <si>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</si>
  <si>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</si>
  <si>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</si>
  <si>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</si>
  <si>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</si>
  <si>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</si>
  <si>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</si>
  <si>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</si>
  <si>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</si>
  <si>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</si>
  <si>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</si>
  <si>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</si>
  <si>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</si>
  <si>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</si>
  <si>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</si>
  <si>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</si>
  <si>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</si>
  <si>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</si>
  <si>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</si>
  <si>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</si>
  <si>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</si>
  <si>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</si>
  <si>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</si>
  <si>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</si>
  <si>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</si>
  <si>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</si>
  <si>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</si>
  <si>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</si>
  <si>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</si>
  <si>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</si>
  <si>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</si>
  <si>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</si>
  <si>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</si>
  <si>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</si>
  <si>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</si>
  <si>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</si>
  <si>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</si>
  <si>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</si>
  <si>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</si>
  <si>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</si>
  <si>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</si>
  <si>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</si>
  <si>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</si>
  <si>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</si>
  <si>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</si>
  <si>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</si>
  <si>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</si>
  <si>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</si>
  <si>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</si>
  <si>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</si>
  <si>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</si>
  <si>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</si>
  <si>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</si>
  <si>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</si>
  <si>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</si>
  <si>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</si>
  <si>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</si>
  <si>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</si>
  <si>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</si>
  <si>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</si>
  <si>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</si>
  <si>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</si>
  <si>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</si>
  <si>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</si>
  <si>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</si>
  <si>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</si>
  <si>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</si>
  <si>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</si>
  <si>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</si>
  <si>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</si>
  <si>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</si>
  <si>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</si>
  <si>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</si>
  <si>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</si>
  <si>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</si>
  <si>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</si>
  <si>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</si>
  <si>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</si>
  <si>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</si>
  <si>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</si>
  <si>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</si>
  <si>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</si>
  <si>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</si>
  <si>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</si>
  <si>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</si>
  <si>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</si>
  <si>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</si>
  <si>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</si>
  <si>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</si>
  <si>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</si>
  <si>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</si>
  <si>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</si>
  <si>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</si>
  <si>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</si>
  <si>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</si>
  <si>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</si>
  <si>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</si>
  <si>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</si>
  <si>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</si>
  <si>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</si>
  <si>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</si>
  <si>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</si>
  <si>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</si>
  <si>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</si>
  <si>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</si>
  <si>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</si>
  <si>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</si>
  <si>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</si>
  <si>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</si>
  <si>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</si>
  <si>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</si>
  <si>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</si>
  <si>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</si>
  <si>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</si>
  <si>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</si>
  <si>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</si>
  <si>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</si>
  <si>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</si>
  <si>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</si>
  <si>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</si>
  <si>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</si>
  <si>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</si>
  <si>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</si>
  <si>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</si>
  <si>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</si>
  <si>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</si>
  <si>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</si>
  <si>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</si>
  <si>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</si>
  <si>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</si>
  <si>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</si>
  <si>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</si>
  <si>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</si>
  <si>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</si>
  <si>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</si>
  <si>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</si>
  <si>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</si>
  <si>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</si>
  <si>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</si>
  <si>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</si>
  <si>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</si>
  <si>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</si>
  <si>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</si>
  <si>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</si>
  <si>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</si>
  <si>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</si>
  <si>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</si>
  <si>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</si>
  <si>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</si>
  <si>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</si>
  <si>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</si>
  <si>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</si>
  <si>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</si>
  <si>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</si>
  <si>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</si>
  <si>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</si>
  <si>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</si>
  <si>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</si>
  <si>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</si>
  <si>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</si>
  <si>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</si>
  <si>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</si>
  <si>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</si>
  <si>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</si>
  <si>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</si>
  <si>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</si>
  <si>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</si>
  <si>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</si>
  <si>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</si>
  <si>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</si>
  <si>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</si>
  <si>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</si>
  <si>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</si>
  <si>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</si>
  <si>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</si>
  <si>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</si>
  <si>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</si>
  <si>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</si>
  <si>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</si>
  <si>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</si>
  <si>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</si>
  <si>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</si>
  <si>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</si>
  <si>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</si>
  <si>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</si>
  <si>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</si>
  <si>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</si>
  <si>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</si>
  <si>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</si>
  <si>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</si>
  <si>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</si>
  <si>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</si>
  <si>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</si>
  <si>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</si>
  <si>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</si>
  <si>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</si>
  <si>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</si>
  <si>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</si>
  <si>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</si>
  <si>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</si>
  <si>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</si>
  <si>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</si>
  <si>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</si>
  <si>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</si>
  <si>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</si>
  <si>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</si>
  <si>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</si>
  <si>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</si>
  <si>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</si>
  <si>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</si>
  <si>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</si>
  <si>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</si>
  <si>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</si>
  <si>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</si>
  <si>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</si>
  <si>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</si>
  <si>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</si>
  <si>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</si>
  <si>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</si>
  <si>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</si>
  <si>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</si>
  <si>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</si>
  <si>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</si>
  <si>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</si>
  <si>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</si>
  <si>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</si>
  <si>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</si>
  <si>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</si>
  <si>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</si>
  <si>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</si>
  <si>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</si>
  <si>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</si>
  <si>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</si>
  <si>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</si>
  <si>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</si>
  <si>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</si>
  <si>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</si>
  <si>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</si>
  <si>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</si>
  <si>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</si>
  <si>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</si>
  <si>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</si>
  <si>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</si>
  <si>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</si>
  <si>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</si>
  <si>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</si>
  <si>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</si>
  <si>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</si>
  <si>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</si>
  <si>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</si>
  <si>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</si>
  <si>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</si>
  <si>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</si>
  <si>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</si>
  <si>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</si>
  <si>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</si>
  <si>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</si>
  <si>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</si>
  <si>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</si>
  <si>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</si>
  <si>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</si>
  <si>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</si>
  <si>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</si>
  <si>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</si>
  <si>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</si>
  <si>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</si>
  <si>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</si>
  <si>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</si>
  <si>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</si>
  <si>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</si>
  <si>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</si>
  <si>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</si>
  <si>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</si>
  <si>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</si>
  <si>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</si>
  <si>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</si>
  <si>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</si>
  <si>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</si>
  <si>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</si>
  <si>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</si>
  <si>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</si>
  <si>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</si>
  <si>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</si>
  <si>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</si>
  <si>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</si>
  <si>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</si>
  <si>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</si>
  <si>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</si>
  <si>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</si>
  <si>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</si>
  <si>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</si>
  <si>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</si>
  <si>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</si>
  <si>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</si>
  <si>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</si>
  <si>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</si>
  <si>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</si>
  <si>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</si>
  <si>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</si>
  <si>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</si>
  <si>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</si>
  <si>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</si>
  <si>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</si>
  <si>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</si>
  <si>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</si>
  <si>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</si>
  <si>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</si>
  <si>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</si>
  <si>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</si>
  <si>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</si>
  <si>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</si>
  <si>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</si>
  <si>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</si>
  <si>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</si>
  <si>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</si>
  <si>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</si>
  <si>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</si>
  <si>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</si>
  <si>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</si>
  <si>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</si>
  <si>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</si>
  <si>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</si>
  <si>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</si>
  <si>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</si>
  <si>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</si>
  <si>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</si>
  <si>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</si>
  <si>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</si>
  <si>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</si>
  <si>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</si>
  <si>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</si>
  <si>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</si>
  <si>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</si>
  <si>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</si>
  <si>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</si>
  <si>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</si>
  <si>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</si>
  <si>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</si>
  <si>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</si>
  <si>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</si>
  <si>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</si>
  <si>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</si>
  <si>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</si>
  <si>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</si>
  <si>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</si>
  <si>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</si>
  <si>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</si>
  <si>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</si>
  <si>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</si>
  <si>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</si>
  <si>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</si>
  <si>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</si>
  <si>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</si>
  <si>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</si>
  <si>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</si>
  <si>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</si>
  <si>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</si>
  <si>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</si>
  <si>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</si>
  <si>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</si>
  <si>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</si>
  <si>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</si>
  <si>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</si>
  <si>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</si>
  <si>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</si>
  <si>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</si>
  <si>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</si>
  <si>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</si>
  <si>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</si>
  <si>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</si>
  <si>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</si>
  <si>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</si>
  <si>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</si>
  <si>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</si>
  <si>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</si>
  <si>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</si>
  <si>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</si>
  <si>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</si>
  <si>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</si>
  <si>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</si>
  <si>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</si>
  <si>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</si>
  <si>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</si>
  <si>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</si>
  <si>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</si>
  <si>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</si>
  <si>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</si>
  <si>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</si>
  <si>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</si>
  <si>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</si>
  <si>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</si>
  <si>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</si>
  <si>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</si>
  <si>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</si>
  <si>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</si>
  <si>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</si>
  <si>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</si>
  <si>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</si>
  <si>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</si>
  <si>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</si>
  <si>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</si>
  <si>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</si>
  <si>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</si>
  <si>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</si>
  <si>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</si>
  <si>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</si>
  <si>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</si>
  <si>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</si>
  <si>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</si>
  <si>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</si>
  <si>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</si>
  <si>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</si>
  <si>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</si>
  <si>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</si>
  <si>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</si>
  <si>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</si>
  <si>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</si>
  <si>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</si>
  <si>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</si>
  <si>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</si>
  <si>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</si>
  <si>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</si>
  <si>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</si>
  <si>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</si>
  <si>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</si>
  <si>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</si>
  <si>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</si>
  <si>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</si>
  <si>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</si>
  <si>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</si>
  <si>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</si>
  <si>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</si>
  <si>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</si>
  <si>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</si>
  <si>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</si>
  <si>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</si>
  <si>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</si>
  <si>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</si>
  <si>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</si>
  <si>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</si>
  <si>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</si>
  <si>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</si>
  <si>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</si>
  <si>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</si>
  <si>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</si>
  <si>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</si>
  <si>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</si>
  <si>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</si>
  <si>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</si>
  <si>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</si>
  <si>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</si>
  <si>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</si>
  <si>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</si>
  <si>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</si>
  <si>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</si>
  <si>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</si>
  <si>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</si>
  <si>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</si>
  <si>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</si>
  <si>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</si>
  <si>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</si>
  <si>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</si>
  <si>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</si>
  <si>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</si>
  <si>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</si>
  <si>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</si>
  <si>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</si>
  <si>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</si>
  <si>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</si>
  <si>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</si>
  <si>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</si>
  <si>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</si>
  <si>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</si>
  <si>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</si>
  <si>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</si>
  <si>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</si>
  <si>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</si>
  <si>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</si>
  <si>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</si>
  <si>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</si>
  <si>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</si>
  <si>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</si>
  <si>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</si>
  <si>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</si>
  <si>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</si>
  <si>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</si>
  <si>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</si>
  <si>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</si>
  <si>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</si>
  <si>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</si>
  <si>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</si>
  <si>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</si>
  <si>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</si>
  <si>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</si>
  <si>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</si>
  <si>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</si>
  <si>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</si>
  <si>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</si>
  <si>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</si>
  <si>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</si>
  <si>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</si>
  <si>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</si>
  <si>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</si>
  <si>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</si>
  <si>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</si>
  <si>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</si>
  <si>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</si>
  <si>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</si>
  <si>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</si>
  <si>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</si>
  <si>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</si>
  <si>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</si>
  <si>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</si>
  <si>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</si>
  <si>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</si>
  <si>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</si>
  <si>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</si>
  <si>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</si>
  <si>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</si>
  <si>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</si>
  <si>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</si>
  <si>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</si>
  <si>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</si>
  <si>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</si>
  <si>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</si>
  <si>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</si>
  <si>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</si>
  <si>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</si>
  <si>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</si>
  <si>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</si>
  <si>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</si>
  <si>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</si>
  <si>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</si>
  <si>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</si>
  <si>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</si>
  <si>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</si>
  <si>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</si>
  <si>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</si>
  <si>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</si>
  <si>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</si>
  <si>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</si>
  <si>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</si>
  <si>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</si>
  <si>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</si>
  <si>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</si>
  <si>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</si>
  <si>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</si>
  <si>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</si>
  <si>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</si>
  <si>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</si>
  <si>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</si>
  <si>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</si>
  <si>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</si>
  <si>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</si>
  <si>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</si>
  <si>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</si>
  <si>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</si>
  <si>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</si>
  <si>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</si>
  <si>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</si>
  <si>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</si>
  <si>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</si>
  <si>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</si>
  <si>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</si>
  <si>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</si>
  <si>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</si>
  <si>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</si>
  <si>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</si>
  <si>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</si>
  <si>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</si>
  <si>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</si>
  <si>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</si>
  <si>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</si>
  <si>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</si>
  <si>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</si>
  <si>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</si>
  <si>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</si>
  <si>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</si>
  <si>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</si>
  <si>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</si>
  <si>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</si>
  <si>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</si>
  <si>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</si>
  <si>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</si>
  <si>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</si>
  <si>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</si>
  <si>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</si>
  <si>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</si>
  <si>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</si>
  <si>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</si>
  <si>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</si>
  <si>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</si>
  <si>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</si>
  <si>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</si>
  <si>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</si>
  <si>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</si>
  <si>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</si>
  <si>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</si>
  <si>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</si>
  <si>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</si>
  <si>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</si>
  <si>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</si>
  <si>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</si>
  <si>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</si>
  <si>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</si>
  <si>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</si>
  <si>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</si>
  <si>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</si>
  <si>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</si>
  <si>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</si>
  <si>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</si>
  <si>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</si>
  <si>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</si>
  <si>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</si>
  <si>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</si>
  <si>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</si>
  <si>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</si>
  <si>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</si>
  <si>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</si>
  <si>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</si>
  <si>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</si>
  <si>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</si>
  <si>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</si>
  <si>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</si>
  <si>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</si>
  <si>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</si>
  <si>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</si>
  <si>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</si>
  <si>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</si>
  <si>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</si>
  <si>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</si>
  <si>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</si>
  <si>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</si>
  <si>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</si>
  <si>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</si>
  <si>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</si>
  <si>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</si>
  <si>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</si>
  <si>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</si>
  <si>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</si>
  <si>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</si>
  <si>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</si>
  <si>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</si>
  <si>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</si>
  <si>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</si>
  <si>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</si>
  <si>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</si>
  <si>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</si>
  <si>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</si>
  <si>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</si>
  <si>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</si>
  <si>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</si>
  <si>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</si>
  <si>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</si>
  <si>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</si>
  <si>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</si>
  <si>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</si>
  <si>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</si>
  <si>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</si>
  <si>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</si>
  <si>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</si>
  <si>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</si>
  <si>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</si>
  <si>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</si>
  <si>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</si>
  <si>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</si>
  <si>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</si>
  <si>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</si>
  <si>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</si>
  <si>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</si>
  <si>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</si>
  <si>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</si>
  <si>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</si>
  <si>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</si>
  <si>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</si>
  <si>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</si>
  <si>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</si>
  <si>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</si>
  <si>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</si>
  <si>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</si>
  <si>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</si>
  <si>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</si>
  <si>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</si>
  <si>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</si>
  <si>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</si>
  <si>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</si>
  <si>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</si>
  <si>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</si>
  <si>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</si>
  <si>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</si>
  <si>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</si>
  <si>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</si>
  <si>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</si>
  <si>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</si>
  <si>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</si>
  <si>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</si>
  <si>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</si>
  <si>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</si>
  <si>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</si>
  <si>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</si>
  <si>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</si>
  <si>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</si>
  <si>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</si>
  <si>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</si>
  <si>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</si>
  <si>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</si>
  <si>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</si>
  <si>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</si>
  <si>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</si>
  <si>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</si>
  <si>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</si>
  <si>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</si>
  <si>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</si>
  <si>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</si>
  <si>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</si>
  <si>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</si>
  <si>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</si>
  <si>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</si>
  <si>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</si>
  <si>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</si>
  <si>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</si>
  <si>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</si>
  <si>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</si>
  <si>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</si>
  <si>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</si>
  <si>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</si>
  <si>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</si>
  <si>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</si>
  <si>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</si>
  <si>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</si>
  <si>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</si>
  <si>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</si>
  <si>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</si>
  <si>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</si>
  <si>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</si>
  <si>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</si>
  <si>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</si>
  <si>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</si>
  <si>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</si>
  <si>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</si>
  <si>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</si>
  <si>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</si>
  <si>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</si>
  <si>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</si>
  <si>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</si>
  <si>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</si>
  <si>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</si>
  <si>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</si>
  <si>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</si>
  <si>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</si>
  <si>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</si>
  <si>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</si>
  <si>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</si>
  <si>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</si>
  <si>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</si>
  <si>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</si>
  <si>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</si>
  <si>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</si>
  <si>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</si>
  <si>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</si>
  <si>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</si>
  <si>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</si>
  <si>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</si>
  <si>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</si>
  <si>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</si>
  <si>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</si>
  <si>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</si>
  <si>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</si>
  <si>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</si>
  <si>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</si>
  <si>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</si>
  <si>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</si>
  <si>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</si>
  <si>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</si>
  <si>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</si>
  <si>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</si>
  <si>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</si>
  <si>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</si>
  <si>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</si>
  <si>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</si>
  <si>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</si>
  <si>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</si>
  <si>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</si>
  <si>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</si>
  <si>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</si>
  <si>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</si>
  <si>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</si>
  <si>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</si>
  <si>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</si>
  <si>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</si>
  <si>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</si>
  <si>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</si>
  <si>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</si>
  <si>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</si>
  <si>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</si>
  <si>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</si>
  <si>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</si>
  <si>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</si>
  <si>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</si>
  <si>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</si>
  <si>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</si>
  <si>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</si>
  <si>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</si>
  <si>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</si>
  <si>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</si>
  <si>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</si>
  <si>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</si>
  <si>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</si>
  <si>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</si>
  <si>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</si>
  <si>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</si>
  <si>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</si>
  <si>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</si>
  <si>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</si>
  <si>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</si>
  <si>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</si>
  <si>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</si>
  <si>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</si>
  <si>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</si>
  <si>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</si>
  <si>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</si>
  <si>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</si>
  <si>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</si>
  <si>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</si>
  <si>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</si>
  <si>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</si>
  <si>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</si>
  <si>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</si>
  <si>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</si>
  <si>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</si>
  <si>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</si>
  <si>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</si>
  <si>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</si>
  <si>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</si>
  <si>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</si>
  <si>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</si>
  <si>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</si>
  <si>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</si>
  <si>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</si>
  <si>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</si>
  <si>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</si>
  <si>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</si>
  <si>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</si>
  <si>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</si>
  <si>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</si>
  <si>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</si>
  <si>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</si>
  <si>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</si>
  <si>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</si>
  <si>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</si>
  <si>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</si>
  <si>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</si>
  <si>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</si>
  <si>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</si>
  <si>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</si>
  <si>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</si>
  <si>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</si>
  <si>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</si>
  <si>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</si>
  <si>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</si>
  <si>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</si>
  <si>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</si>
  <si>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</si>
  <si>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</si>
  <si>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</si>
  <si>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</si>
  <si>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</si>
  <si>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</si>
  <si>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</si>
  <si>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</si>
  <si>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</si>
  <si>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</si>
  <si>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</si>
  <si>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</si>
  <si>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</si>
  <si>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</si>
  <si>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</si>
  <si>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</si>
  <si>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</si>
  <si>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</si>
  <si>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</si>
  <si>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</si>
  <si>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</si>
  <si>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</si>
  <si>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</si>
  <si>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</si>
  <si>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</si>
  <si>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</si>
  <si>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</si>
  <si>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</si>
  <si>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</si>
  <si>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</si>
  <si>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</si>
  <si>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</si>
  <si>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</si>
  <si>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</si>
  <si>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</si>
  <si>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</si>
  <si>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</si>
  <si>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</si>
  <si>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</si>
  <si>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</si>
  <si>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</si>
  <si>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</si>
  <si>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</si>
  <si>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</si>
  <si>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</si>
  <si>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</si>
  <si>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</si>
  <si>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</si>
  <si>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</si>
  <si>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</si>
  <si>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</si>
  <si>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</si>
  <si>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</si>
  <si>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</si>
  <si>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</si>
  <si>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</si>
  <si>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</si>
  <si>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</si>
  <si>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</si>
  <si>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</si>
  <si>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</si>
  <si>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</si>
  <si>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</si>
  <si>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</si>
  <si>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</si>
  <si>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</si>
  <si>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</si>
  <si>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</si>
  <si>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</si>
  <si>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</si>
  <si>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</si>
  <si>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</si>
  <si>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</si>
  <si>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</si>
  <si>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</si>
  <si>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</si>
  <si>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</si>
  <si>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</si>
  <si>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</si>
  <si>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</si>
  <si>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</si>
  <si>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</si>
  <si>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</si>
  <si>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</si>
  <si>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</si>
  <si>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</si>
  <si>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</si>
  <si>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</si>
  <si>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</si>
  <si>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</si>
  <si>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</si>
  <si>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</si>
  <si>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</si>
  <si>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</si>
  <si>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</si>
  <si>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</si>
  <si>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</si>
  <si>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</si>
  <si>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</si>
  <si>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</si>
  <si>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</si>
  <si>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</si>
  <si>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</si>
  <si>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</si>
  <si>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</si>
  <si>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</si>
  <si>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</si>
  <si>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</si>
  <si>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</si>
  <si>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</si>
  <si>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</si>
  <si>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</si>
  <si>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</si>
  <si>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</si>
  <si>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</si>
  <si>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</si>
  <si>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</si>
  <si>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</si>
  <si>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</si>
  <si>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</si>
  <si>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</si>
  <si>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</si>
  <si>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</si>
  <si>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</si>
  <si>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</si>
  <si>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</si>
  <si>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</si>
  <si>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</si>
  <si>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</si>
  <si>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</si>
  <si>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</si>
  <si>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</si>
  <si>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</si>
  <si>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</si>
  <si>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</si>
  <si>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</si>
  <si>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</si>
  <si>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</si>
  <si>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</si>
  <si>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</si>
  <si>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</si>
  <si>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</si>
  <si>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</si>
  <si>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</si>
  <si>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</si>
  <si>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</si>
  <si>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</si>
  <si>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</si>
  <si>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</si>
  <si>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</si>
  <si>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</si>
  <si>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</si>
  <si>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</si>
  <si>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</si>
  <si>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</si>
  <si>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</si>
  <si>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</si>
  <si>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</si>
  <si>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</si>
  <si>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</si>
  <si>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</si>
  <si>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</si>
  <si>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</si>
  <si>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</si>
  <si>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</si>
  <si>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</si>
  <si>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</si>
  <si>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</si>
  <si>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</si>
  <si>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</si>
  <si>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</si>
  <si>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</si>
  <si>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</si>
  <si>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</si>
  <si>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</si>
  <si>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</si>
  <si>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</si>
  <si>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</si>
  <si>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</si>
  <si>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</si>
  <si>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</si>
  <si>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</si>
  <si>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</si>
  <si>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</si>
  <si>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</si>
  <si>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</si>
  <si>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</si>
  <si>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</si>
  <si>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</si>
  <si>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</si>
  <si>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</si>
  <si>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</si>
  <si>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</si>
  <si>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</si>
  <si>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</si>
  <si>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</si>
  <si>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</si>
  <si>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</si>
  <si>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</si>
  <si>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</si>
  <si>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</si>
  <si>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</si>
  <si>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</si>
  <si>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</si>
  <si>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</si>
  <si>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</si>
  <si>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</si>
  <si>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</si>
  <si>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</si>
  <si>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</si>
  <si>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</si>
  <si>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</si>
  <si>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</si>
  <si>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</si>
  <si>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</si>
  <si>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</si>
  <si>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</si>
  <si>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</si>
  <si>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</si>
  <si>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</si>
  <si>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</si>
  <si>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</si>
  <si>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</si>
  <si>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</si>
  <si>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</si>
  <si>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</si>
  <si>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</si>
  <si>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</si>
  <si>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</si>
  <si>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</si>
  <si>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</si>
  <si>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</si>
  <si>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</si>
  <si>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</si>
  <si>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</si>
  <si>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</si>
  <si>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</si>
  <si>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</si>
  <si>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</si>
  <si>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</si>
  <si>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</si>
  <si>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</si>
  <si>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</si>
  <si>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</si>
  <si>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</si>
  <si>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</si>
  <si>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</si>
  <si>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</si>
  <si>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</si>
  <si>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</si>
  <si>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</si>
  <si>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</si>
  <si>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</si>
  <si>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</si>
  <si>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</si>
  <si>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</si>
  <si>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</si>
  <si>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</si>
  <si>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</si>
  <si>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</si>
  <si>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</si>
  <si>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</si>
  <si>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</si>
  <si>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</si>
  <si>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</si>
  <si>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</si>
  <si>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</si>
  <si>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</si>
  <si>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</si>
  <si>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</si>
  <si>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</si>
  <si>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</si>
  <si>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</si>
  <si>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</si>
  <si>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</si>
  <si>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</si>
  <si>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</si>
  <si>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</si>
  <si>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</si>
  <si>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</si>
  <si>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</si>
  <si>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</si>
  <si>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</si>
  <si>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</si>
  <si>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</si>
  <si>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</si>
  <si>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</si>
  <si>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</si>
  <si>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</si>
  <si>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</si>
  <si>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</si>
  <si>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</si>
  <si>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</si>
  <si>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</si>
  <si>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</si>
  <si>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</si>
  <si>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</si>
  <si>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</si>
  <si>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</si>
  <si>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</si>
  <si>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</si>
  <si>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</si>
  <si>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</si>
  <si>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</si>
  <si>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</si>
  <si>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</si>
  <si>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</si>
  <si>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</si>
  <si>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</si>
  <si>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</si>
  <si>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</si>
  <si>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</si>
  <si>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</si>
  <si>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</si>
  <si>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</si>
  <si>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</si>
  <si>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</si>
  <si>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</si>
  <si>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</si>
  <si>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</si>
  <si>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</si>
  <si>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</si>
  <si>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</si>
  <si>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</si>
  <si>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</si>
  <si>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</si>
  <si>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</si>
  <si>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</si>
  <si>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</si>
  <si>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</si>
  <si>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</si>
  <si>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</si>
  <si>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</si>
  <si>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</si>
  <si>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</si>
  <si>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</si>
  <si>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</si>
  <si>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</si>
  <si>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</si>
  <si>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</si>
  <si>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</si>
  <si>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</si>
  <si>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</si>
  <si>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</si>
  <si>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</si>
  <si>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</si>
  <si>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</si>
  <si>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</si>
  <si>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</si>
  <si>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</si>
  <si>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</si>
  <si>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</si>
  <si>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</si>
  <si>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</si>
  <si>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</si>
  <si>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</si>
  <si>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</si>
  <si>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</si>
  <si>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</si>
  <si>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</si>
  <si>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</si>
  <si>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</si>
  <si>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</si>
  <si>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</si>
  <si>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</si>
  <si>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</si>
  <si>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</si>
  <si>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</si>
  <si>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</si>
  <si>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</si>
  <si>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</si>
  <si>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</si>
  <si>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</si>
  <si>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</si>
  <si>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</si>
  <si>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</si>
  <si>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</si>
  <si>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</si>
  <si>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</si>
  <si>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</si>
  <si>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</si>
  <si>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</si>
  <si>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</si>
  <si>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</si>
  <si>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</si>
  <si>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</si>
  <si>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</si>
  <si>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</si>
  <si>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</si>
  <si>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</si>
  <si>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</si>
  <si>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</si>
  <si>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</si>
  <si>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</si>
  <si>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</si>
  <si>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</si>
  <si>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</si>
  <si>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</si>
  <si>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</si>
  <si>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</si>
  <si>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</si>
  <si>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</si>
  <si>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</si>
  <si>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</si>
  <si>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</si>
  <si>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</si>
  <si>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</si>
  <si>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</si>
  <si>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</si>
  <si>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</si>
  <si>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</si>
  <si>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</si>
  <si>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</si>
  <si>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</si>
  <si>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</si>
  <si>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</si>
  <si>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</si>
  <si>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</si>
  <si>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</si>
  <si>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</si>
  <si>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</si>
  <si>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</si>
  <si>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</si>
  <si>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</si>
  <si>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</si>
  <si>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</si>
  <si>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</si>
  <si>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</si>
  <si>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</si>
  <si>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</si>
  <si>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</si>
  <si>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</si>
  <si>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</si>
  <si>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</si>
  <si>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</si>
  <si>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</si>
  <si>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</si>
  <si>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</si>
  <si>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</si>
  <si>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</si>
  <si>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</si>
  <si>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</si>
  <si>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</si>
  <si>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</si>
  <si>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</si>
  <si>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</si>
  <si>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</si>
  <si>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</si>
  <si>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</si>
  <si>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</si>
  <si>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</si>
  <si>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</si>
  <si>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</si>
  <si>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</si>
  <si>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</si>
  <si>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</si>
  <si>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</si>
  <si>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</si>
  <si>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</si>
  <si>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</si>
  <si>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</si>
  <si>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</si>
  <si>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</si>
  <si>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</si>
  <si>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</si>
  <si>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</si>
  <si>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</si>
  <si>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</si>
  <si>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</si>
  <si>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</si>
  <si>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</si>
  <si>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</si>
  <si>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</si>
  <si>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</si>
  <si>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</si>
  <si>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</si>
  <si>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</si>
  <si>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</si>
  <si>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</si>
  <si>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</si>
  <si>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</si>
  <si>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</si>
  <si>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</si>
  <si>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</si>
  <si>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</si>
  <si>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</si>
  <si>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</si>
  <si>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</si>
  <si>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</si>
  <si>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</si>
  <si>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</si>
  <si>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</si>
  <si>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</si>
  <si>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</si>
  <si>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</si>
  <si>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</si>
  <si>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</si>
  <si>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</si>
  <si>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</si>
  <si>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</si>
  <si>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</si>
  <si>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</si>
  <si>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</si>
  <si>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</si>
  <si>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</si>
  <si>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</si>
  <si>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</si>
  <si>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</si>
  <si>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</si>
  <si>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</si>
  <si>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</si>
  <si>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</si>
  <si>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</si>
  <si>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</si>
  <si>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</si>
  <si>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</si>
  <si>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</si>
  <si>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</si>
  <si>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</si>
  <si>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</si>
  <si>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</si>
  <si>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</si>
  <si>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</si>
  <si>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</si>
  <si>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</si>
  <si>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</si>
  <si>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</si>
  <si>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</si>
  <si>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</si>
  <si>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</si>
  <si>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</si>
  <si>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</si>
  <si>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</si>
  <si>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</si>
  <si>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</si>
  <si>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</si>
  <si>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</si>
  <si>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</si>
  <si>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</si>
  <si>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</si>
  <si>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</si>
  <si>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</si>
  <si>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</si>
  <si>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</si>
  <si>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</si>
  <si>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</si>
  <si>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</si>
  <si>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</si>
  <si>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</si>
  <si>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</si>
  <si>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</si>
  <si>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</si>
  <si>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</si>
  <si>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</si>
  <si>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</si>
  <si>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</si>
  <si>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</si>
  <si>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</si>
  <si>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</si>
  <si>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</si>
  <si>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</si>
  <si>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</si>
  <si>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</si>
  <si>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</si>
  <si>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</si>
  <si>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</si>
  <si>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</si>
  <si>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</si>
  <si>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</si>
  <si>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</si>
  <si>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</si>
  <si>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</si>
  <si>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</si>
  <si>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</si>
  <si>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</si>
  <si>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</si>
  <si>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</si>
  <si>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</si>
  <si>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</si>
  <si>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</si>
  <si>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</si>
  <si>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</si>
  <si>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</si>
  <si>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</si>
  <si>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</si>
  <si>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</si>
  <si>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</si>
  <si>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</si>
  <si>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</si>
  <si>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</si>
  <si>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</si>
  <si>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</si>
  <si>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</si>
  <si>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</si>
  <si>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</si>
  <si>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</si>
  <si>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</si>
  <si>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</si>
  <si>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</si>
  <si>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</si>
  <si>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</si>
  <si>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</si>
  <si>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</si>
  <si>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</si>
  <si>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</si>
  <si>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</si>
  <si>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</si>
  <si>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</si>
  <si>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</si>
  <si>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</si>
  <si>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</si>
  <si>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</si>
  <si>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</si>
  <si>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</si>
  <si>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</si>
  <si>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</si>
  <si>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</si>
  <si>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</si>
  <si>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</si>
  <si>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</si>
  <si>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</si>
  <si>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</si>
  <si>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</si>
  <si>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</si>
  <si>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</si>
  <si>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</si>
  <si>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</si>
  <si>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</si>
  <si>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</si>
  <si>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</si>
  <si>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</si>
  <si>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</si>
  <si>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</si>
  <si>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</si>
  <si>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</si>
  <si>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</si>
  <si>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</si>
  <si>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</si>
  <si>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</si>
  <si>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</si>
  <si>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</si>
  <si>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</si>
  <si>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</si>
  <si>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</si>
  <si>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</si>
  <si>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</si>
  <si>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</si>
  <si>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</si>
  <si>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</si>
  <si>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</si>
  <si>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</si>
  <si>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</si>
  <si>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</si>
  <si>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</si>
  <si>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</si>
  <si>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</si>
  <si>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</si>
  <si>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</si>
  <si>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</si>
  <si>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</si>
  <si>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</si>
  <si>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</si>
  <si>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</si>
  <si>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</si>
  <si>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</si>
  <si>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</si>
  <si>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</si>
  <si>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</si>
  <si>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</si>
  <si>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</si>
  <si>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</si>
  <si>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</si>
  <si>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</si>
  <si>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</si>
  <si>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</si>
  <si>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</si>
  <si>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</si>
  <si>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</si>
  <si>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</si>
  <si>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</si>
  <si>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</si>
  <si>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</si>
  <si>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</si>
  <si>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</si>
  <si>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</si>
  <si>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</si>
  <si>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</si>
  <si>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</si>
  <si>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</si>
  <si>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</si>
  <si>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</si>
  <si>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</si>
  <si>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</si>
  <si>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</si>
  <si>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</si>
  <si>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</si>
  <si>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</si>
  <si>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</si>
  <si>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</si>
  <si>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</si>
  <si>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</si>
  <si>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</si>
  <si>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</si>
  <si>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</si>
  <si>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</si>
  <si>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</si>
  <si>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</si>
  <si>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</si>
  <si>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</si>
  <si>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</si>
  <si>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</si>
  <si>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</si>
  <si>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</si>
  <si>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</si>
  <si>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</si>
  <si>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</si>
  <si>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</si>
  <si>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</si>
  <si>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</si>
  <si>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</si>
  <si>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</si>
  <si>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</si>
  <si>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</si>
  <si>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</si>
  <si>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</si>
  <si>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</si>
  <si>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</si>
  <si>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</si>
  <si>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</si>
  <si>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</si>
  <si>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</si>
  <si>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</si>
  <si>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</si>
  <si>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</si>
  <si>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</si>
  <si>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</si>
  <si>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</si>
  <si>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</si>
  <si>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</si>
  <si>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</si>
  <si>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</si>
  <si>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</si>
  <si>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</si>
  <si>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</si>
  <si>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</si>
  <si>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</si>
  <si>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</si>
  <si>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</si>
  <si>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</si>
  <si>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</si>
  <si>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</si>
  <si>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</si>
  <si>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</si>
  <si>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</si>
  <si>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</si>
  <si>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</si>
  <si>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</si>
  <si>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</si>
  <si>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</si>
  <si>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</si>
  <si>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</si>
  <si>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</si>
  <si>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</si>
  <si>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</si>
  <si>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</si>
  <si>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</si>
  <si>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</si>
  <si>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</si>
  <si>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</si>
  <si>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</si>
  <si>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</si>
  <si>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</si>
  <si>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</si>
  <si>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</si>
  <si>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</si>
  <si>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</si>
  <si>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</si>
  <si>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</si>
  <si>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</si>
  <si>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</si>
  <si>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</si>
  <si>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</si>
  <si>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</si>
  <si>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</si>
  <si>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</si>
  <si>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</si>
  <si>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</si>
  <si>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</si>
  <si>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</si>
  <si>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</si>
  <si>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</si>
  <si>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</si>
  <si>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</si>
  <si>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</si>
  <si>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</si>
  <si>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</si>
  <si>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</si>
  <si>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</si>
  <si>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</si>
  <si>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</si>
  <si>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</si>
  <si>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</si>
  <si>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</si>
  <si>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</si>
  <si>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</si>
  <si>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</si>
  <si>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</si>
  <si>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</si>
  <si>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</si>
  <si>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</si>
  <si>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</si>
  <si>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</si>
  <si>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</si>
  <si>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</si>
  <si>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</si>
  <si>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</si>
  <si>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</si>
  <si>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</si>
  <si>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</si>
  <si>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</si>
  <si>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</si>
  <si>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</si>
  <si>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</si>
  <si>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</si>
  <si>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</si>
  <si>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</si>
  <si>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</si>
  <si>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</si>
  <si>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</si>
  <si>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</si>
  <si>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</si>
  <si>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</si>
  <si>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</si>
  <si>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</si>
  <si>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</si>
  <si>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</si>
  <si>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</si>
  <si>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</si>
  <si>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</si>
  <si>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</si>
  <si>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</si>
  <si>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</si>
  <si>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</si>
  <si>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</si>
  <si>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</si>
  <si>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</si>
  <si>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</si>
  <si>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</si>
  <si>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</si>
  <si>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</si>
  <si>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</si>
  <si>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</si>
  <si>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</si>
  <si>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</si>
  <si>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</si>
  <si>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</si>
  <si>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</si>
  <si>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</si>
  <si>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</si>
  <si>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</si>
  <si>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</si>
  <si>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</si>
  <si>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</si>
  <si>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</si>
  <si>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</si>
  <si>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</si>
  <si>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</si>
  <si>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</si>
  <si>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</si>
  <si>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</si>
  <si>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</si>
  <si>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</si>
  <si>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</si>
  <si>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</si>
  <si>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</si>
  <si>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</si>
  <si>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</si>
  <si>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</si>
  <si>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</si>
  <si>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</si>
  <si>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</si>
  <si>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</si>
  <si>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</si>
  <si>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</si>
  <si>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</si>
  <si>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</si>
  <si>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</si>
  <si>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</si>
  <si>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</si>
  <si>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</si>
  <si>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</si>
  <si>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</si>
  <si>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</si>
  <si>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</si>
  <si>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</si>
  <si>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</si>
  <si>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</si>
  <si>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</si>
  <si>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</si>
  <si>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</si>
  <si>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</si>
  <si>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</si>
  <si>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</si>
  <si>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</si>
  <si>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</si>
  <si>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</si>
  <si>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</si>
  <si>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</si>
  <si>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</si>
  <si>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</si>
  <si>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</si>
  <si>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</si>
  <si>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</si>
  <si>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</si>
  <si>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</si>
  <si>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</si>
  <si>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</si>
  <si>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</si>
  <si>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</si>
  <si>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</si>
  <si>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</si>
  <si>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</si>
  <si>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</si>
  <si>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</si>
  <si>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</si>
  <si>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</si>
  <si>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</si>
  <si>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</si>
  <si>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</si>
  <si>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</si>
  <si>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</si>
  <si>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</si>
  <si>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</si>
  <si>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</si>
  <si>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</si>
  <si>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</si>
  <si>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</si>
  <si>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</si>
  <si>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</si>
  <si>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</si>
  <si>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</si>
  <si>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</si>
  <si>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</si>
  <si>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</si>
  <si>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</si>
  <si>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</si>
  <si>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</si>
  <si>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</si>
  <si>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</si>
  <si>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</si>
  <si>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</si>
  <si>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</si>
  <si>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</si>
  <si>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</si>
  <si>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</si>
  <si>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</si>
  <si>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</si>
  <si>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</si>
  <si>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</si>
  <si>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</si>
  <si>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</si>
  <si>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</si>
  <si>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</si>
  <si>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</si>
  <si>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</si>
  <si>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</si>
  <si>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</si>
  <si>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</si>
  <si>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</si>
  <si>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</si>
  <si>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</si>
  <si>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</si>
  <si>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</si>
  <si>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</si>
  <si>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</si>
  <si>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</si>
  <si>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</si>
  <si>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</si>
  <si>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</si>
  <si>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</si>
  <si>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</si>
  <si>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</si>
  <si>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</si>
  <si>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</si>
  <si>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</si>
  <si>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</si>
  <si>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</si>
  <si>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</si>
  <si>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</si>
  <si>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</si>
  <si>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</si>
  <si>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</si>
  <si>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</si>
  <si>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</si>
  <si>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</si>
  <si>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</si>
  <si>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</si>
  <si>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</si>
  <si>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</si>
  <si>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</si>
  <si>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</si>
  <si>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</si>
  <si>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</si>
  <si>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</si>
  <si>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</si>
  <si>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</si>
  <si>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</si>
  <si>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</si>
  <si>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</si>
  <si>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</si>
  <si>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</si>
  <si>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</si>
  <si>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</si>
  <si>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</si>
  <si>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</si>
  <si>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</si>
  <si>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</si>
  <si>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</si>
  <si>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</si>
  <si>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</si>
  <si>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</si>
  <si>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</si>
  <si>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</si>
  <si>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</si>
  <si>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</si>
  <si>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</si>
  <si>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</si>
  <si>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</si>
  <si>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</si>
  <si>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</si>
  <si>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</si>
  <si>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</si>
  <si>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</si>
  <si>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</si>
  <si>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</si>
  <si>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</si>
  <si>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</si>
  <si>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</si>
  <si>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</si>
  <si>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</si>
  <si>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</si>
  <si>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</si>
  <si>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</si>
  <si>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</si>
  <si>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</si>
  <si>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</si>
  <si>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</si>
  <si>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</si>
  <si>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</si>
  <si>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</si>
  <si>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</si>
  <si>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</si>
  <si>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</si>
  <si>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</si>
  <si>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</si>
  <si>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</si>
  <si>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</si>
  <si>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</si>
  <si>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</si>
  <si>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</si>
  <si>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</si>
  <si>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</si>
  <si>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</si>
  <si>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</si>
  <si>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</si>
  <si>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</si>
  <si>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</si>
  <si>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</si>
  <si>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</si>
  <si>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</si>
  <si>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</si>
  <si>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</si>
  <si>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</si>
  <si>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</si>
  <si>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</si>
  <si>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</si>
  <si>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</si>
  <si>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</si>
  <si>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</si>
  <si>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</si>
  <si>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</si>
  <si>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</si>
  <si>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</si>
  <si>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</si>
  <si>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</si>
  <si>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</si>
  <si>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</si>
  <si>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</si>
  <si>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</si>
  <si>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</si>
  <si>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</si>
  <si>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</si>
  <si>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</si>
  <si>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</si>
  <si>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</si>
  <si>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</si>
  <si>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</si>
  <si>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</si>
  <si>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</si>
  <si>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</si>
  <si>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</si>
  <si>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</si>
  <si>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</si>
  <si>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</si>
  <si>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</si>
  <si>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</si>
  <si>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</si>
  <si>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</si>
  <si>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</si>
  <si>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</si>
  <si>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</si>
  <si>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</si>
  <si>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</si>
  <si>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</si>
  <si>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</si>
  <si>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</si>
  <si>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</si>
  <si>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</si>
  <si>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</si>
  <si>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</si>
  <si>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</si>
  <si>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</si>
  <si>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</si>
  <si>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</si>
  <si>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</si>
  <si>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</si>
  <si>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</si>
  <si>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</si>
  <si>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</si>
  <si>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</si>
  <si>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</si>
  <si>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</si>
  <si>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</si>
  <si>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</si>
  <si>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</si>
  <si>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</si>
  <si>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</si>
  <si>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</si>
  <si>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</si>
  <si>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</si>
  <si>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</si>
  <si>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</si>
  <si>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</si>
  <si>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</si>
  <si>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</si>
  <si>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</si>
  <si>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</si>
  <si>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</si>
  <si>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</si>
  <si>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</si>
  <si>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</si>
  <si>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</si>
  <si>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</si>
  <si>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</si>
  <si>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</si>
  <si>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</si>
  <si>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</si>
  <si>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</si>
  <si>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</si>
  <si>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</si>
  <si>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</si>
  <si>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</si>
  <si>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</si>
  <si>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</si>
  <si>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</si>
  <si>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</si>
  <si>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</si>
  <si>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</si>
  <si>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</si>
  <si>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</si>
  <si>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</si>
  <si>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</si>
  <si>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</si>
  <si>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</si>
  <si>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</si>
  <si>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</si>
  <si>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</si>
  <si>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</si>
  <si>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</si>
  <si>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</si>
  <si>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</si>
  <si>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</si>
  <si>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</si>
  <si>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</si>
  <si>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</si>
  <si>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</si>
  <si>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</si>
  <si>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</si>
  <si>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</si>
  <si>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</si>
  <si>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</si>
  <si>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</si>
  <si>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</si>
  <si>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</si>
  <si>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</si>
  <si>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</si>
  <si>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</si>
  <si>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</si>
  <si>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</si>
  <si>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</si>
  <si>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</si>
  <si>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</si>
  <si>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</si>
  <si>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</si>
  <si>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</si>
  <si>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</si>
  <si>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</si>
  <si>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</si>
  <si>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</si>
  <si>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</si>
  <si>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</si>
  <si>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</si>
  <si>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</si>
  <si>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</si>
  <si>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</si>
  <si>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</si>
  <si>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</si>
  <si>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</si>
  <si>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</si>
  <si>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</si>
  <si>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</si>
  <si>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</si>
  <si>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</si>
  <si>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</si>
  <si>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</si>
  <si>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</si>
  <si>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</si>
  <si>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</si>
  <si>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</si>
  <si>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</si>
  <si>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</si>
  <si>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</si>
  <si>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</si>
  <si>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</si>
  <si>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</si>
  <si>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</si>
  <si>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</si>
  <si>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</si>
  <si>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</si>
  <si>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</si>
  <si>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</si>
  <si>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</si>
  <si>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</si>
  <si>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</si>
  <si>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</si>
  <si>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</si>
  <si>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</si>
  <si>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</si>
  <si>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</si>
  <si>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</si>
  <si>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</si>
  <si>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</si>
  <si>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</si>
  <si>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</si>
  <si>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</si>
  <si>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</si>
  <si>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</si>
  <si>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</si>
  <si>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</si>
  <si>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</si>
  <si>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</si>
  <si>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</si>
  <si>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</si>
  <si>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</si>
  <si>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</si>
  <si>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</si>
  <si>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</si>
  <si>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</si>
  <si>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</si>
  <si>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</si>
  <si>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</si>
  <si>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</si>
  <si>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</si>
  <si>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</si>
  <si>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</si>
  <si>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</si>
  <si>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</si>
  <si>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</si>
  <si>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</si>
  <si>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</si>
  <si>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</si>
  <si>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</si>
  <si>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</si>
  <si>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</si>
  <si>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</si>
  <si>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</si>
  <si>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</si>
  <si>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</si>
  <si>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</si>
  <si>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</si>
  <si>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</si>
  <si>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</si>
  <si>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</si>
  <si>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</si>
  <si>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</si>
  <si>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</si>
  <si>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</si>
  <si>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</si>
  <si>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</si>
  <si>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</si>
  <si>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</si>
  <si>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</si>
  <si>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</si>
  <si>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</si>
  <si>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</si>
  <si>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</si>
  <si>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</si>
  <si>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</si>
  <si>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</si>
  <si>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</si>
  <si>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</si>
  <si>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</si>
  <si>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</si>
  <si>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</si>
  <si>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</si>
  <si>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</si>
  <si>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</si>
  <si>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</si>
  <si>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</si>
  <si>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</si>
  <si>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</si>
  <si>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</si>
  <si>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</si>
  <si>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</si>
  <si>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</si>
  <si>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</si>
  <si>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</si>
  <si>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</si>
  <si>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</si>
  <si>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</si>
  <si>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</si>
  <si>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</si>
  <si>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</si>
  <si>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</si>
  <si>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</si>
  <si>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</si>
  <si>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</si>
  <si>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</si>
  <si>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</si>
  <si>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</si>
  <si>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</si>
  <si>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</si>
  <si>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</si>
  <si>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</si>
  <si>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</si>
  <si>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</si>
  <si>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</si>
  <si>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</si>
  <si>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</si>
  <si>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</si>
  <si>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</si>
  <si>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</si>
  <si>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</si>
  <si>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</si>
  <si>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</si>
  <si>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</si>
  <si>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</si>
  <si>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</si>
  <si>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</si>
  <si>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</si>
  <si>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</si>
  <si>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</si>
  <si>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</si>
  <si>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</si>
  <si>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</si>
  <si>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</si>
  <si>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</si>
  <si>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</si>
  <si>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</si>
  <si>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</si>
  <si>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</si>
  <si>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</si>
  <si>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</si>
  <si>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</si>
  <si>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</si>
  <si>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</si>
  <si>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</si>
  <si>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</si>
  <si>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</si>
  <si>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</si>
  <si>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</si>
  <si>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</si>
  <si>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</si>
  <si>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</si>
  <si>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</si>
  <si>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</si>
  <si>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</si>
  <si>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</si>
  <si>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</si>
  <si>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</si>
  <si>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</si>
  <si>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</si>
  <si>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</si>
  <si>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</si>
  <si>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</si>
  <si>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</si>
  <si>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</si>
  <si>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</si>
  <si>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</si>
  <si>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</si>
  <si>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</si>
  <si>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</si>
  <si>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</si>
  <si>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</si>
  <si>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</si>
  <si>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</si>
  <si>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</si>
  <si>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</si>
  <si>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</si>
  <si>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</si>
  <si>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</si>
  <si>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</si>
  <si>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</si>
  <si>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</si>
  <si>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</si>
  <si>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</si>
  <si>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</si>
  <si>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</si>
  <si>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</si>
  <si>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</si>
  <si>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</si>
  <si>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</si>
  <si>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</si>
  <si>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</si>
  <si>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</si>
  <si>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</si>
  <si>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</si>
  <si>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</si>
  <si>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</si>
  <si>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</si>
  <si>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</si>
  <si>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</si>
  <si>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</si>
  <si>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</si>
  <si>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</si>
  <si>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</si>
  <si>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</si>
  <si>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</si>
  <si>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</si>
  <si>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</si>
  <si>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</si>
  <si>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</si>
  <si>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</si>
  <si>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</si>
  <si>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</si>
  <si>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</si>
  <si>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</si>
  <si>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</si>
  <si>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</si>
  <si>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</si>
  <si>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</si>
  <si>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</si>
  <si>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</si>
  <si>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</si>
  <si>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</si>
  <si>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</si>
  <si>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</si>
  <si>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</si>
  <si>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</si>
  <si>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</si>
  <si>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</si>
  <si>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</si>
  <si>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</si>
  <si>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</si>
  <si>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</si>
  <si>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</si>
  <si>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</si>
  <si>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</si>
  <si>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</si>
  <si>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</si>
  <si>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</si>
  <si>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</si>
  <si>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</si>
  <si>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</si>
  <si>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</si>
  <si>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</si>
  <si>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</si>
  <si>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</si>
  <si>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</si>
  <si>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</si>
  <si>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</si>
  <si>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</si>
  <si>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</si>
  <si>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</si>
  <si>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</si>
  <si>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</si>
  <si>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</si>
  <si>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</si>
  <si>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</si>
  <si>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</si>
  <si>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</si>
  <si>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</si>
  <si>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</si>
  <si>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</si>
  <si>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</si>
  <si>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</si>
  <si>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</si>
  <si>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</si>
  <si>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</si>
  <si>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</si>
  <si>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</si>
  <si>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</si>
  <si>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</si>
  <si>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</si>
  <si>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</si>
  <si>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</si>
  <si>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</si>
  <si>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</si>
  <si>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</si>
  <si>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</si>
  <si>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</si>
  <si>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</si>
  <si>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</si>
  <si>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</si>
  <si>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</si>
  <si>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</si>
  <si>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</si>
  <si>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</si>
  <si>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</si>
  <si>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</si>
  <si>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</si>
  <si>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</si>
  <si>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</si>
  <si>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</si>
  <si>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</si>
  <si>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</si>
  <si>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</si>
  <si>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</si>
  <si>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</si>
  <si>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</si>
  <si>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</si>
  <si>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</si>
  <si>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</si>
  <si>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</si>
  <si>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</si>
  <si>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</si>
  <si>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</si>
  <si>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</si>
  <si>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</si>
  <si>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</si>
  <si>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</si>
  <si>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</si>
  <si>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</si>
  <si>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</si>
  <si>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</si>
  <si>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</si>
  <si>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</si>
  <si>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</si>
  <si>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</si>
  <si>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</si>
  <si>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</si>
  <si>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</si>
  <si>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</si>
  <si>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</si>
  <si>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</si>
  <si>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</si>
  <si>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</si>
  <si>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</si>
  <si>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</si>
  <si>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</si>
  <si>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</si>
  <si>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</si>
  <si>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</si>
  <si>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</si>
  <si>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</si>
  <si>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</si>
  <si>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</si>
  <si>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</si>
  <si>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</si>
  <si>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</si>
  <si>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</si>
  <si>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</si>
  <si>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</si>
  <si>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</si>
  <si>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</si>
  <si>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</si>
  <si>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</si>
  <si>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</si>
  <si>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</si>
  <si>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</si>
  <si>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</si>
  <si>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</si>
  <si>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</si>
  <si>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</si>
  <si>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</si>
  <si>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</si>
  <si>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</si>
  <si>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</si>
  <si>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</si>
  <si>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</si>
  <si>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</si>
  <si>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</si>
  <si>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</si>
  <si>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</si>
  <si>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</si>
  <si>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</si>
  <si>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</si>
  <si>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</si>
  <si>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</si>
  <si>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</si>
  <si>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</si>
  <si>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</si>
  <si>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</si>
  <si>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</si>
  <si>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</si>
  <si>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</si>
  <si>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</si>
  <si>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</si>
  <si>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</si>
  <si>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</si>
  <si>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</si>
  <si>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</si>
  <si>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</si>
  <si>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</si>
  <si>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</si>
  <si>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</si>
  <si>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</si>
  <si>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</si>
  <si>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</si>
  <si>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</si>
  <si>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</si>
  <si>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</si>
  <si>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</si>
  <si>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</si>
  <si>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</si>
  <si>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</si>
  <si>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</si>
  <si>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</si>
  <si>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</si>
  <si>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</si>
  <si>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</si>
  <si>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</si>
  <si>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</si>
  <si>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</si>
  <si>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</si>
  <si>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</si>
  <si>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</si>
  <si>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</si>
  <si>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</si>
  <si>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</si>
  <si>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</si>
  <si>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</si>
  <si>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</si>
  <si>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</si>
  <si>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</si>
  <si>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</si>
  <si>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</si>
  <si>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</si>
  <si>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</si>
  <si>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</si>
  <si>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</si>
  <si>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</si>
  <si>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</si>
  <si>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</si>
  <si>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</si>
  <si>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</si>
  <si>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</si>
  <si>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</si>
  <si>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</si>
  <si>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</si>
  <si>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</si>
  <si>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</si>
  <si>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</si>
  <si>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</si>
  <si>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</si>
  <si>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</si>
  <si>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</si>
  <si>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</si>
  <si>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</si>
  <si>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</si>
  <si>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</si>
  <si>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</si>
  <si>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</si>
  <si>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</si>
  <si>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</si>
  <si>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</si>
  <si>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</si>
  <si>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</si>
  <si>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</si>
  <si>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</si>
  <si>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</si>
  <si>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</si>
  <si>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</si>
  <si>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</si>
  <si>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</si>
  <si>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</si>
  <si>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</si>
  <si>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</si>
  <si>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</si>
  <si>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</si>
  <si>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</si>
  <si>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</si>
  <si>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</si>
  <si>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</si>
  <si>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</si>
  <si>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</si>
  <si>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</si>
  <si>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</si>
  <si>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</si>
  <si>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</si>
  <si>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</si>
  <si>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</si>
  <si>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</si>
  <si>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</si>
  <si>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</si>
  <si>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</si>
  <si>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</si>
  <si>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</si>
  <si>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</si>
  <si>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</si>
  <si>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</si>
  <si>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</si>
  <si>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</si>
  <si>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</si>
  <si>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</si>
  <si>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</si>
  <si>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</si>
  <si>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</si>
  <si>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</si>
  <si>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</si>
  <si>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</si>
  <si>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</si>
  <si>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</si>
  <si>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</si>
  <si>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</si>
  <si>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</si>
  <si>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</si>
  <si>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</si>
  <si>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</si>
  <si>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</si>
  <si>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</si>
  <si>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</si>
  <si>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</si>
  <si>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</si>
  <si>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</si>
  <si>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</si>
  <si>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</si>
  <si>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</si>
  <si>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</si>
  <si>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</si>
  <si>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</si>
  <si>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</si>
  <si>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</si>
  <si>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</si>
  <si>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</si>
  <si>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</si>
  <si>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</si>
  <si>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</si>
  <si>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</si>
  <si>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</si>
  <si>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</si>
  <si>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</si>
  <si>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</si>
  <si>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</si>
  <si>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</si>
  <si>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</si>
  <si>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</si>
  <si>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</si>
  <si>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</si>
  <si>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</si>
  <si>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</si>
  <si>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</si>
  <si>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</si>
  <si>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</si>
  <si>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</si>
  <si>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</si>
  <si>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</si>
  <si>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</si>
  <si>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</si>
  <si>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</si>
  <si>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</si>
  <si>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</si>
  <si>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</si>
  <si>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</si>
  <si>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</si>
  <si>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</si>
  <si>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</si>
  <si>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</si>
  <si>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</si>
  <si>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</si>
  <si>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</si>
  <si>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</si>
  <si>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</si>
  <si>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</si>
  <si>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</si>
  <si>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</si>
  <si>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</si>
  <si>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</si>
  <si>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</si>
  <si>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</si>
  <si>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</si>
  <si>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</si>
  <si>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</si>
  <si>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</si>
  <si>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</si>
  <si>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</si>
  <si>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</si>
  <si>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</si>
  <si>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</si>
  <si>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</si>
  <si>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</si>
  <si>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</si>
  <si>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</si>
  <si>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</si>
  <si>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</si>
  <si>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</si>
  <si>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</si>
  <si>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</si>
  <si>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</si>
  <si>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</si>
  <si>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</si>
  <si>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</si>
  <si>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</si>
  <si>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</si>
  <si>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</si>
  <si>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</si>
  <si>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</si>
  <si>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</si>
  <si>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</si>
  <si>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</si>
  <si>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</si>
  <si>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</si>
  <si>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</si>
  <si>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</si>
  <si>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</si>
  <si>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</si>
  <si>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</si>
  <si>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</si>
  <si>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</si>
  <si>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</si>
  <si>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</si>
  <si>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</si>
  <si>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</si>
  <si>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</si>
  <si>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</si>
  <si>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</si>
  <si>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</si>
  <si>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</si>
  <si>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</si>
  <si>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</si>
  <si>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</si>
  <si>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</si>
  <si>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</si>
  <si>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</si>
  <si>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</si>
  <si>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</si>
  <si>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</si>
  <si>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</si>
  <si>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</si>
  <si>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</si>
  <si>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</si>
  <si>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</si>
  <si>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</si>
  <si>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</si>
  <si>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</si>
  <si>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</si>
  <si>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</si>
  <si>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</si>
  <si>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</si>
  <si>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</si>
  <si>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</si>
  <si>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</si>
  <si>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</si>
  <si>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</si>
  <si>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</si>
  <si>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</si>
  <si>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</si>
  <si>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</si>
  <si>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</si>
  <si>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</si>
  <si>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</si>
  <si>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</si>
  <si>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</si>
  <si>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</si>
  <si>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</si>
  <si>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</si>
  <si>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</si>
  <si>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</si>
  <si>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</si>
  <si>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</si>
  <si>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</si>
  <si>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</si>
  <si>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</si>
  <si>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</si>
  <si>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</si>
  <si>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</si>
  <si>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</si>
  <si>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</si>
  <si>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</si>
  <si>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</si>
  <si>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</si>
  <si>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</si>
  <si>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</si>
  <si>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</si>
  <si>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</si>
  <si>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</si>
  <si>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</si>
  <si>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</si>
  <si>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</si>
  <si>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</si>
  <si>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</si>
  <si>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</si>
  <si>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</si>
  <si>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</si>
  <si>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</si>
  <si>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</si>
  <si>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</si>
  <si>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</si>
  <si>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</si>
  <si>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</si>
  <si>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</si>
  <si>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</si>
  <si>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</si>
  <si>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</si>
  <si>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</si>
  <si>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</si>
  <si>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</si>
  <si>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</si>
  <si>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</si>
  <si>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</si>
  <si>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</si>
  <si>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</si>
  <si>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</si>
  <si>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</si>
  <si>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</si>
  <si>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</si>
  <si>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</si>
  <si>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</si>
  <si>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</si>
  <si>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</si>
  <si>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</si>
  <si>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</si>
  <si>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</si>
  <si>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</si>
  <si>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</si>
  <si>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</si>
  <si>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</si>
  <si>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</si>
  <si>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</si>
  <si>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</si>
  <si>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</si>
  <si>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</si>
  <si>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</si>
  <si>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</si>
  <si>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</si>
  <si>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</si>
  <si>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</si>
  <si>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</si>
  <si>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</si>
  <si>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</si>
  <si>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</si>
  <si>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</si>
  <si>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</si>
  <si>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</si>
  <si>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</si>
  <si>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</si>
  <si>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</si>
  <si>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</si>
  <si>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</si>
  <si>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</si>
  <si>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</si>
  <si>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</si>
  <si>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</si>
  <si>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</si>
  <si>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</si>
  <si>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</si>
  <si>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</si>
  <si>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</si>
  <si>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</si>
  <si>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</si>
  <si>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</si>
  <si>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</si>
  <si>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</si>
  <si>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</si>
  <si>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</si>
  <si>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</si>
  <si>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</si>
  <si>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</si>
  <si>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</si>
  <si>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</si>
  <si>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</si>
  <si>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</si>
  <si>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</si>
  <si>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</si>
  <si>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</si>
  <si>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</si>
  <si>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</si>
  <si>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</si>
  <si>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</si>
  <si>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</si>
  <si>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</si>
  <si>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</si>
  <si>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</si>
  <si>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</si>
  <si>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</si>
  <si>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</si>
  <si>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</si>
  <si>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</si>
  <si>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</si>
  <si>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</si>
  <si>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</si>
  <si>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</si>
  <si>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</si>
  <si>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</si>
  <si>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</si>
  <si>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</si>
  <si>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</si>
  <si>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</si>
  <si>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</si>
  <si>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</si>
  <si>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</si>
  <si>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</si>
  <si>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</si>
  <si>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</si>
  <si>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</si>
  <si>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</si>
  <si>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</si>
  <si>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</si>
  <si>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</si>
  <si>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</si>
  <si>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</si>
  <si>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</si>
  <si>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</si>
  <si>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</si>
  <si>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</si>
  <si>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</si>
  <si>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</si>
  <si>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</si>
  <si>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</si>
  <si>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</si>
  <si>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</si>
  <si>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</si>
  <si>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</si>
  <si>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</si>
  <si>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</si>
  <si>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</si>
  <si>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</si>
  <si>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</si>
  <si>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</si>
  <si>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</si>
  <si>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</si>
  <si>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</si>
  <si>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</si>
  <si>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</si>
  <si>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</si>
  <si>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</si>
  <si>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</si>
  <si>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</si>
  <si>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</si>
  <si>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</si>
  <si>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</si>
  <si>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</si>
  <si>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</si>
  <si>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</si>
  <si>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</si>
  <si>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</si>
  <si>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</si>
  <si>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</si>
  <si>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</si>
  <si>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</si>
  <si>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</si>
  <si>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</si>
  <si>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</si>
  <si>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</si>
  <si>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</si>
  <si>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</si>
  <si>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</si>
  <si>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</si>
  <si>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</si>
  <si>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</si>
  <si>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</si>
  <si>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</si>
  <si>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</si>
  <si>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</si>
  <si>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</si>
  <si>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</si>
  <si>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</si>
  <si>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</si>
  <si>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</si>
  <si>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</si>
  <si>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</si>
  <si>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</si>
  <si>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</si>
  <si>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</si>
  <si>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</si>
  <si>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</si>
  <si>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</si>
  <si>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</si>
  <si>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</si>
  <si>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</si>
  <si>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</si>
  <si>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</si>
  <si>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</si>
  <si>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</si>
  <si>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</si>
  <si>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</si>
  <si>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</si>
  <si>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</si>
  <si>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</si>
  <si>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</si>
  <si>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</si>
  <si>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</si>
  <si>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</si>
  <si>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</si>
  <si>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</si>
  <si>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</si>
  <si>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</si>
  <si>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</si>
  <si>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</si>
  <si>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</si>
  <si>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</si>
  <si>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</si>
  <si>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</si>
  <si>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</si>
  <si>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</si>
  <si>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</si>
  <si>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</si>
  <si>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</si>
  <si>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</si>
  <si>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</si>
  <si>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</si>
  <si>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</si>
  <si>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</si>
  <si>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</si>
  <si>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</si>
  <si>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</si>
  <si>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</si>
  <si>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</si>
  <si>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</si>
  <si>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</si>
  <si>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</si>
  <si>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</si>
  <si>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</si>
  <si>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</si>
  <si>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</si>
  <si>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</si>
  <si>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</si>
  <si>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</si>
  <si>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</si>
  <si>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</si>
  <si>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</si>
  <si>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</si>
  <si>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</si>
  <si>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</si>
  <si>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</si>
  <si>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</si>
  <si>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</si>
  <si>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</si>
  <si>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</si>
  <si>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</si>
  <si>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</si>
  <si>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</si>
  <si>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</si>
  <si>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</si>
  <si>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</si>
  <si>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</si>
  <si>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</si>
  <si>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</si>
  <si>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</si>
  <si>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</si>
  <si>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</si>
  <si>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</si>
  <si>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</si>
  <si>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</si>
  <si>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</si>
  <si>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</si>
  <si>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</si>
  <si>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</si>
  <si>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</si>
  <si>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</si>
  <si>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</si>
  <si>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</si>
  <si>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</si>
  <si>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</si>
  <si>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</si>
  <si>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</si>
  <si>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</si>
  <si>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</si>
  <si>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</si>
  <si>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</si>
  <si>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</si>
  <si>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</si>
  <si>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</si>
  <si>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</si>
  <si>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</si>
  <si>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</si>
  <si>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</si>
  <si>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</si>
  <si>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</si>
  <si>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</si>
  <si>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</si>
  <si>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</si>
  <si>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</si>
  <si>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</si>
  <si>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</si>
  <si>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</si>
  <si>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</si>
  <si>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</si>
  <si>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</si>
  <si>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</si>
  <si>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</si>
  <si>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</si>
  <si>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</si>
  <si>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</si>
  <si>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</si>
  <si>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</si>
  <si>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</si>
  <si>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</si>
  <si>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</si>
  <si>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</si>
  <si>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</si>
  <si>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</si>
  <si>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</si>
  <si>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</si>
  <si>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</si>
  <si>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</si>
  <si>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</si>
  <si>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</si>
  <si>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</si>
  <si>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</si>
  <si>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</si>
  <si>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</si>
  <si>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</si>
  <si>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</si>
  <si>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</si>
  <si>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</si>
  <si>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</si>
  <si>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</si>
  <si>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</si>
  <si>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</si>
  <si>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</si>
  <si>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</si>
  <si>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</si>
  <si>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</si>
  <si>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</si>
  <si>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</si>
  <si>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</si>
  <si>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</si>
  <si>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</si>
  <si>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</si>
  <si>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</si>
  <si>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</si>
  <si>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</si>
  <si>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</si>
  <si>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</si>
  <si>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</si>
  <si>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</si>
  <si>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</si>
  <si>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</si>
  <si>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</si>
  <si>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</si>
  <si>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</si>
  <si>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</si>
  <si>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</si>
  <si>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</si>
  <si>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</si>
  <si>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</si>
  <si>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</si>
  <si>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</si>
  <si>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</si>
  <si>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</si>
  <si>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</si>
  <si>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</si>
  <si>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</si>
  <si>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</si>
  <si>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</si>
  <si>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</si>
  <si>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</si>
  <si>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</si>
  <si>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</si>
  <si>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</si>
  <si>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</si>
  <si>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</si>
  <si>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</si>
  <si>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</si>
  <si>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</si>
  <si>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</si>
  <si>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</si>
  <si>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</si>
  <si>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</si>
  <si>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</si>
  <si>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</si>
  <si>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</si>
  <si>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</si>
  <si>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</si>
  <si>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</si>
  <si>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</si>
  <si>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</si>
  <si>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</si>
  <si>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</si>
  <si>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</si>
  <si>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</si>
  <si>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</si>
  <si>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</si>
  <si>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</si>
  <si>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</si>
  <si>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</si>
  <si>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</si>
  <si>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</si>
  <si>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</si>
  <si>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</si>
  <si>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</si>
  <si>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</si>
  <si>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</si>
  <si>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</si>
  <si>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</si>
  <si>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</si>
  <si>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</si>
  <si>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</si>
  <si>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</si>
  <si>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</si>
  <si>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</si>
  <si>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</si>
  <si>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</si>
  <si>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</si>
  <si>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</si>
  <si>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</si>
  <si>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</si>
  <si>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</si>
  <si>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</si>
  <si>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</si>
  <si>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</si>
  <si>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</si>
  <si>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</si>
  <si>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</si>
  <si>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</si>
  <si>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</si>
  <si>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</si>
  <si>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</si>
  <si>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</si>
  <si>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</si>
  <si>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</si>
  <si>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</si>
  <si>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</si>
  <si>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</si>
  <si>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</si>
  <si>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</si>
  <si>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</si>
  <si>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</si>
  <si>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</si>
  <si>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</si>
  <si>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</si>
  <si>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</si>
  <si>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</si>
  <si>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</si>
  <si>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</si>
  <si>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</si>
  <si>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</si>
  <si>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</si>
  <si>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</si>
  <si>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</si>
  <si>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</si>
  <si>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</si>
  <si>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</si>
  <si>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</si>
  <si>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</si>
  <si>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</si>
  <si>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</si>
  <si>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</si>
  <si>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</si>
  <si>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</si>
  <si>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</si>
  <si>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</si>
  <si>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</si>
  <si>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</si>
  <si>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</si>
  <si>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</si>
  <si>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</si>
  <si>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</si>
  <si>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</si>
  <si>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</si>
  <si>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</si>
  <si>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</si>
  <si>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</si>
  <si>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</si>
  <si>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</si>
  <si>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</si>
  <si>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</si>
  <si>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</si>
  <si>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</si>
  <si>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</si>
  <si>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</si>
  <si>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</si>
  <si>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</si>
  <si>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</si>
  <si>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</si>
  <si>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</si>
  <si>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</si>
  <si>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</si>
  <si>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</si>
  <si>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</si>
  <si>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</si>
  <si>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</si>
  <si>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</si>
  <si>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</si>
  <si>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</si>
  <si>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</si>
  <si>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</si>
  <si>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</si>
  <si>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</si>
  <si>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</si>
  <si>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</si>
  <si>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</si>
  <si>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</si>
  <si>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</si>
  <si>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</si>
  <si>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</si>
  <si>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</si>
  <si>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</si>
  <si>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</si>
  <si>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</si>
  <si>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</si>
  <si>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</si>
  <si>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</si>
  <si>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</si>
  <si>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</si>
  <si>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</si>
  <si>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</si>
  <si>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</si>
  <si>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</si>
  <si>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</si>
  <si>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</si>
  <si>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</si>
  <si>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</si>
  <si>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</si>
  <si>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</si>
  <si>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</si>
  <si>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</si>
  <si>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</si>
  <si>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</si>
  <si>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</si>
  <si>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</si>
  <si>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</si>
  <si>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</si>
  <si>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</si>
  <si>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</si>
  <si>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</si>
  <si>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</si>
  <si>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</si>
  <si>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</si>
  <si>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</si>
  <si>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</si>
  <si>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</si>
  <si>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</si>
  <si>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</si>
  <si>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</si>
  <si>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</si>
  <si>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</si>
  <si>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</si>
  <si>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</si>
  <si>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</si>
  <si>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</si>
  <si>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</si>
  <si>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</si>
  <si>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</si>
  <si>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</si>
  <si>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</si>
  <si>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</si>
  <si>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</si>
  <si>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</si>
  <si>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</si>
  <si>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</si>
  <si>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</si>
  <si>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</si>
  <si>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</si>
  <si>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</si>
  <si>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</si>
  <si>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</si>
  <si>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</si>
  <si>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</si>
  <si>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</si>
  <si>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</si>
  <si>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</si>
  <si>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</si>
  <si>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</si>
  <si>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</si>
  <si>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</si>
  <si>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</si>
  <si>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</si>
  <si>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</si>
  <si>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</si>
  <si>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</si>
  <si>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</si>
  <si>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</si>
  <si>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</si>
  <si>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</si>
  <si>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</si>
  <si>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</si>
  <si>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</si>
  <si>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</si>
  <si>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</si>
  <si>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</si>
  <si>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</si>
  <si>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</si>
  <si>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</si>
  <si>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</si>
  <si>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</si>
  <si>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</si>
  <si>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</si>
  <si>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</si>
  <si>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</si>
  <si>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</si>
  <si>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</si>
  <si>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</si>
  <si>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</si>
  <si>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</si>
  <si>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</si>
  <si>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</si>
  <si>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</si>
  <si>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</si>
  <si>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</si>
  <si>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</si>
  <si>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</si>
  <si>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</si>
  <si>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</si>
  <si>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</si>
  <si>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</si>
  <si>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</si>
  <si>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</si>
  <si>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</si>
  <si>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</si>
  <si>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</si>
  <si>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</si>
  <si>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</si>
  <si>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</si>
  <si>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</si>
  <si>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</si>
  <si>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</si>
  <si>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</si>
  <si>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</si>
  <si>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</si>
  <si>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</si>
  <si>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</si>
  <si>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</si>
  <si>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</si>
  <si>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</si>
  <si>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</si>
  <si>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</si>
  <si>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</si>
  <si>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</si>
  <si>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</si>
  <si>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</si>
  <si>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</si>
  <si>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</si>
  <si>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</si>
  <si>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</si>
  <si>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</si>
  <si>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</si>
  <si>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</si>
  <si>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</si>
  <si>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</si>
  <si>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</si>
  <si>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</si>
  <si>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</si>
  <si>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</si>
  <si>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</si>
  <si>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</si>
  <si>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</si>
  <si>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</si>
  <si>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</si>
  <si>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</si>
  <si>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</si>
  <si>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</si>
  <si>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</si>
  <si>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</si>
  <si>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</si>
  <si>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</si>
  <si>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</si>
  <si>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</si>
  <si>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</si>
  <si>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</si>
  <si>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</si>
  <si>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</si>
  <si>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</si>
  <si>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</si>
  <si>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</si>
  <si>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</si>
  <si>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</si>
  <si>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</si>
  <si>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</si>
  <si>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</si>
  <si>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</si>
  <si>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</si>
  <si>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</si>
  <si>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</si>
  <si>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</si>
  <si>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</si>
  <si>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</si>
  <si>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</si>
  <si>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</si>
  <si>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</si>
  <si>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</si>
  <si>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</si>
  <si>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</si>
  <si>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</si>
  <si>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</si>
  <si>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</si>
  <si>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</si>
  <si>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</si>
  <si>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</si>
  <si>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</si>
  <si>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</si>
  <si>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</si>
  <si>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</si>
  <si>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</si>
  <si>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</si>
  <si>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</si>
  <si>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</si>
  <si>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</si>
  <si>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</si>
  <si>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</si>
  <si>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</si>
  <si>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</si>
  <si>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</si>
  <si>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</si>
  <si>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</si>
  <si>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</si>
  <si>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</si>
  <si>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</si>
  <si>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</si>
  <si>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</si>
  <si>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</si>
  <si>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</si>
  <si>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</si>
  <si>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</si>
  <si>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</si>
  <si>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</si>
  <si>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</si>
  <si>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</si>
  <si>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</si>
  <si>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</si>
  <si>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</si>
  <si>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</si>
  <si>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</si>
  <si>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</si>
  <si>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</si>
  <si>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</si>
  <si>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</si>
  <si>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</si>
  <si>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</si>
  <si>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</si>
  <si>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</si>
  <si>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</si>
  <si>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</si>
  <si>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</si>
  <si>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</si>
  <si>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</si>
  <si>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</si>
  <si>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</si>
  <si>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</si>
  <si>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</si>
  <si>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</si>
  <si>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</si>
  <si>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</si>
  <si>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</si>
  <si>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</si>
  <si>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</si>
  <si>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</si>
  <si>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</si>
  <si>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</si>
  <si>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</si>
  <si>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</si>
  <si>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</si>
  <si>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</si>
  <si>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</si>
  <si>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</si>
  <si>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</si>
  <si>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</si>
  <si>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</si>
  <si>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</si>
  <si>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</si>
  <si>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</si>
  <si>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</si>
  <si>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</si>
  <si>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</si>
  <si>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</si>
  <si>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</si>
  <si>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</si>
  <si>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</si>
  <si>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</si>
  <si>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</si>
  <si>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</si>
  <si>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</si>
  <si>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</si>
  <si>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</si>
  <si>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</si>
  <si>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</si>
  <si>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</si>
  <si>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</si>
  <si>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</si>
  <si>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</si>
  <si>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</si>
  <si>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</si>
  <si>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</si>
  <si>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</si>
  <si>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</si>
  <si>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</si>
  <si>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</si>
  <si>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</si>
  <si>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</si>
  <si>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</si>
  <si>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</si>
  <si>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</si>
  <si>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</si>
  <si>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</si>
  <si>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</si>
  <si>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</si>
  <si>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</si>
  <si>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</si>
  <si>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</si>
  <si>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</si>
  <si>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</si>
  <si>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</si>
  <si>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</si>
  <si>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</si>
  <si>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</si>
  <si>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</si>
  <si>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</si>
  <si>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</si>
  <si>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</si>
  <si>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</si>
  <si>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</si>
  <si>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</si>
  <si>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</si>
  <si>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</si>
  <si>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</si>
  <si>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</si>
  <si>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</si>
  <si>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</si>
  <si>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</si>
  <si>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</si>
  <si>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</si>
  <si>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</si>
  <si>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</si>
  <si>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</si>
  <si>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</si>
  <si>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</si>
  <si>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</si>
  <si>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</si>
  <si>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</si>
  <si>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</si>
  <si>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</si>
  <si>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</si>
  <si>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</si>
  <si>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</si>
  <si>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</si>
  <si>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</si>
  <si>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</si>
  <si>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</si>
  <si>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</si>
  <si>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</si>
  <si>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</si>
  <si>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</si>
  <si>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</si>
  <si>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</si>
  <si>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</si>
  <si>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</si>
  <si>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</si>
  <si>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</si>
  <si>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</si>
  <si>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</si>
  <si>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</si>
  <si>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</si>
  <si>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</si>
  <si>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</si>
  <si>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</si>
  <si>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</si>
  <si>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</si>
  <si>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</si>
  <si>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</si>
  <si>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</si>
  <si>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</si>
  <si>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</si>
  <si>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</si>
  <si>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</si>
  <si>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</si>
  <si>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</si>
  <si>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</si>
  <si>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</si>
  <si>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</si>
  <si>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</si>
  <si>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</si>
  <si>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</si>
  <si>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</si>
  <si>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</si>
  <si>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</si>
  <si>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</si>
  <si>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</si>
  <si>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</si>
  <si>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</si>
  <si>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</si>
  <si>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</si>
  <si>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</si>
  <si>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</si>
  <si>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</si>
  <si>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</si>
  <si>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</si>
  <si>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</si>
  <si>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</si>
  <si>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</si>
  <si>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</si>
  <si>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</si>
  <si>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</si>
  <si>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</si>
  <si>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</si>
  <si>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</si>
  <si>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</si>
  <si>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</si>
  <si>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</si>
  <si>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</si>
  <si>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</si>
  <si>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</si>
  <si>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</si>
  <si>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</si>
  <si>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</si>
  <si>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</si>
  <si>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</si>
  <si>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</si>
  <si>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</si>
  <si>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</si>
  <si>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</si>
  <si>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</si>
  <si>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</si>
  <si>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</si>
  <si>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</si>
  <si>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</si>
  <si>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</si>
  <si>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</si>
  <si>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</si>
  <si>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</si>
  <si>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</si>
  <si>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</si>
  <si>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</si>
  <si>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</si>
  <si>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</si>
  <si>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</si>
  <si>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</si>
  <si>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</si>
  <si>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</si>
  <si>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</si>
  <si>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</si>
  <si>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</si>
  <si>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</si>
  <si>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</si>
  <si>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</si>
  <si>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</si>
  <si>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</si>
  <si>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</si>
  <si>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</si>
  <si>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</si>
  <si>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</si>
  <si>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</si>
  <si>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</si>
  <si>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</si>
  <si>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</si>
  <si>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</si>
  <si>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</si>
  <si>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</si>
  <si>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</si>
  <si>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</si>
  <si>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</si>
  <si>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</si>
  <si>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</si>
  <si>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</si>
  <si>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</si>
  <si>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</si>
  <si>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</si>
  <si>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</si>
  <si>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</si>
  <si>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</si>
  <si>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</si>
  <si>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</si>
  <si>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</si>
  <si>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</si>
  <si>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</si>
  <si>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</si>
  <si>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</si>
  <si>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</si>
  <si>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</si>
  <si>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</si>
  <si>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</si>
  <si>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</si>
  <si>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</si>
  <si>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</si>
  <si>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</si>
  <si>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</si>
  <si>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</si>
  <si>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</si>
  <si>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</si>
  <si>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</si>
  <si>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</si>
  <si>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</si>
  <si>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</si>
  <si>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</si>
  <si>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</si>
  <si>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</si>
  <si>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</si>
  <si>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</si>
  <si>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</si>
  <si>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</si>
  <si>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</si>
  <si>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</si>
  <si>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</si>
  <si>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</si>
  <si>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</si>
  <si>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</si>
  <si>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</si>
  <si>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</si>
  <si>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</si>
  <si>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</si>
  <si>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</si>
  <si>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</si>
  <si>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</si>
  <si>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</si>
  <si>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</si>
  <si>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</si>
  <si>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</si>
  <si>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</si>
  <si>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</si>
  <si>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</si>
  <si>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</si>
  <si>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</si>
  <si>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</si>
  <si>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</si>
  <si>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</si>
  <si>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</si>
  <si>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</si>
  <si>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</si>
  <si>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</si>
  <si>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</si>
  <si>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</si>
  <si>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</si>
  <si>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</si>
  <si>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</si>
  <si>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</si>
  <si>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</si>
  <si>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</si>
  <si>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</si>
  <si>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</si>
  <si>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</si>
  <si>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</si>
  <si>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</si>
  <si>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</si>
  <si>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</si>
  <si>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</si>
  <si>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</si>
  <si>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</si>
  <si>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</si>
  <si>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</si>
  <si>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</si>
  <si>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</si>
  <si>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</si>
  <si>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</si>
  <si>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</si>
  <si>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</si>
  <si>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</si>
  <si>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</si>
  <si>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</si>
  <si>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</si>
  <si>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</si>
  <si>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</si>
  <si>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</si>
  <si>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</si>
  <si>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</si>
  <si>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</si>
  <si>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</si>
  <si>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</si>
  <si>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</si>
  <si>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</si>
  <si>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</si>
  <si>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</si>
  <si>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</si>
  <si>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</si>
  <si>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</si>
  <si>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</si>
  <si>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</si>
  <si>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</si>
  <si>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</si>
  <si>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</si>
  <si>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</si>
  <si>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</si>
  <si>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</si>
  <si>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</si>
  <si>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</si>
  <si>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</si>
  <si>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</si>
  <si>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</si>
  <si>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</si>
  <si>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</si>
  <si>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</si>
  <si>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</si>
  <si>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</si>
  <si>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</si>
  <si>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</si>
  <si>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</si>
  <si>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</si>
  <si>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</si>
  <si>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</si>
  <si>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</si>
  <si>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</si>
  <si>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</si>
  <si>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</si>
  <si>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</si>
  <si>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</si>
  <si>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</si>
  <si>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</si>
  <si>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</si>
  <si>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</si>
  <si>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</si>
  <si>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</si>
  <si>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</si>
  <si>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</si>
  <si>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</si>
  <si>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</si>
  <si>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</si>
  <si>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</si>
  <si>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</si>
  <si>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</si>
  <si>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</si>
  <si>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</si>
  <si>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</si>
  <si>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</si>
  <si>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</si>
  <si>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</si>
  <si>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</si>
  <si>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</si>
  <si>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</si>
  <si>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</si>
  <si>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</si>
  <si>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</si>
  <si>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</si>
  <si>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</si>
  <si>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</si>
  <si>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</si>
  <si>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</si>
  <si>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</si>
  <si>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</si>
  <si>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</si>
  <si>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</si>
  <si>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</si>
  <si>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</si>
  <si>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</si>
  <si>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</si>
  <si>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</si>
  <si>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</si>
  <si>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</si>
  <si>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</si>
  <si>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</si>
  <si>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</si>
  <si>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</si>
  <si>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</si>
  <si>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</si>
  <si>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</si>
  <si>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</si>
  <si>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</si>
  <si>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</si>
  <si>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</si>
  <si>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</si>
  <si>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</si>
  <si>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</si>
  <si>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</si>
  <si>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</si>
  <si>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</si>
  <si>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</si>
  <si>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</si>
  <si>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</si>
  <si>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</si>
  <si>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</si>
  <si>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</si>
  <si>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</si>
  <si>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</si>
  <si>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</si>
  <si>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</si>
  <si>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</si>
  <si>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</si>
  <si>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</si>
  <si>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</si>
  <si>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</si>
  <si>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</si>
  <si>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</si>
  <si>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</si>
  <si>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</si>
  <si>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</si>
  <si>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</si>
  <si>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</si>
  <si>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</si>
  <si>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</si>
  <si>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</si>
  <si>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</si>
  <si>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</si>
  <si>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</si>
  <si>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</si>
  <si>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</si>
  <si>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</si>
  <si>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</si>
  <si>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</si>
  <si>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</si>
  <si>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</si>
  <si>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</si>
  <si>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</si>
  <si>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</si>
  <si>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</si>
  <si>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</si>
  <si>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</si>
  <si>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</si>
  <si>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</si>
  <si>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</si>
  <si>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</si>
  <si>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</si>
  <si>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</si>
  <si>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</si>
  <si>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</si>
  <si>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</si>
  <si>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</si>
  <si>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</si>
  <si>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</si>
  <si>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</si>
  <si>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</si>
  <si>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</si>
  <si>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</si>
  <si>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</si>
  <si>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</si>
  <si>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</si>
  <si>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</si>
  <si>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</si>
  <si>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</si>
  <si>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</si>
  <si>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</si>
  <si>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</si>
  <si>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</si>
  <si>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</si>
  <si>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</si>
  <si>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</si>
  <si>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</si>
  <si>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</si>
  <si>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</si>
  <si>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</si>
  <si>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</si>
  <si>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</si>
  <si>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</si>
  <si>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</si>
  <si>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</si>
  <si>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</si>
  <si>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</si>
  <si>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</si>
  <si>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</si>
  <si>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</si>
  <si>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</si>
  <si>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</si>
  <si>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</si>
  <si>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</si>
  <si>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</si>
  <si>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</si>
  <si>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</si>
  <si>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</si>
  <si>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</si>
  <si>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</si>
  <si>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</si>
  <si>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</si>
  <si>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</si>
  <si>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</si>
  <si>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</si>
  <si>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</si>
  <si>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</si>
  <si>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</si>
  <si>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</si>
  <si>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</si>
  <si>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</si>
  <si>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</si>
  <si>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</si>
  <si>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</si>
  <si>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</si>
  <si>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</si>
  <si>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</si>
  <si>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</si>
  <si>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</si>
  <si>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</si>
  <si>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</si>
  <si>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</si>
  <si>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</si>
  <si>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</si>
  <si>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</si>
  <si>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</si>
  <si>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</si>
  <si>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</si>
  <si>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</si>
  <si>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</si>
  <si>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</si>
  <si>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</si>
  <si>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</si>
  <si>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</si>
  <si>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</si>
  <si>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</si>
  <si>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</si>
  <si>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</si>
  <si>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</si>
  <si>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</si>
  <si>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</si>
  <si>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</si>
  <si>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</si>
  <si>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</si>
  <si>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</si>
  <si>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</si>
  <si>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</si>
  <si>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</si>
  <si>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</si>
  <si>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</si>
  <si>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</si>
  <si>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</si>
  <si>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</si>
  <si>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</si>
  <si>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</si>
  <si>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</si>
  <si>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</si>
  <si>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</si>
  <si>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</si>
  <si>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</si>
  <si>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</si>
  <si>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</si>
  <si>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</si>
  <si>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</si>
  <si>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</si>
  <si>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</si>
  <si>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</si>
  <si>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</si>
  <si>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</si>
  <si>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</si>
  <si>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</si>
  <si>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</si>
  <si>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</si>
  <si>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</si>
  <si>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</si>
  <si>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</si>
  <si>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</si>
  <si>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</si>
  <si>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</si>
  <si>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</si>
  <si>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</si>
  <si>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</si>
  <si>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</si>
  <si>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</si>
  <si>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</si>
  <si>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</si>
  <si>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</si>
  <si>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</si>
  <si>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</si>
  <si>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</si>
  <si>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</si>
  <si>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</si>
  <si>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</si>
  <si>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</si>
  <si>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</si>
  <si>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</si>
  <si>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</si>
  <si>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</si>
  <si>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</si>
  <si>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</si>
  <si>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</si>
  <si>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</si>
  <si>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</si>
  <si>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</si>
  <si>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</si>
  <si>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</si>
  <si>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</si>
  <si>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</si>
  <si>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</si>
  <si>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</si>
  <si>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</si>
  <si>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</si>
  <si>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</si>
  <si>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</si>
  <si>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</si>
  <si>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</si>
  <si>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</si>
  <si>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</si>
  <si>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</si>
  <si>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</si>
  <si>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</si>
  <si>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</si>
  <si>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</si>
  <si>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</si>
  <si>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</si>
  <si>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</si>
  <si>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</si>
  <si>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</si>
  <si>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</si>
  <si>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</si>
  <si>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</si>
  <si>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</si>
  <si>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</si>
  <si>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</si>
  <si>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</si>
  <si>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</si>
  <si>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</si>
  <si>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</si>
  <si>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</si>
  <si>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</si>
  <si>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</si>
  <si>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</si>
  <si>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</si>
  <si>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</si>
  <si>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</si>
  <si>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</si>
  <si>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</si>
  <si>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</si>
  <si>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</si>
  <si>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</si>
  <si>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</si>
  <si>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</si>
  <si>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</si>
  <si>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</si>
  <si>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</si>
  <si>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</si>
  <si>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</si>
  <si>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</si>
  <si>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</si>
  <si>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</si>
  <si>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</si>
  <si>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</si>
  <si>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</si>
  <si>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</si>
  <si>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</si>
  <si>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</si>
  <si>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</si>
  <si>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</si>
  <si>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</si>
  <si>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</si>
  <si>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</si>
  <si>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</si>
  <si>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</si>
  <si>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</si>
  <si>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</si>
  <si>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</si>
  <si>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</si>
  <si>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</si>
  <si>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</si>
  <si>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</si>
  <si>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</si>
  <si>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</si>
  <si>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</si>
  <si>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</si>
  <si>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</si>
  <si>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</si>
  <si>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</si>
  <si>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</si>
  <si>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</si>
  <si>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</si>
  <si>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</si>
  <si>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</si>
  <si>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</si>
  <si>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</si>
  <si>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</si>
  <si>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</si>
  <si>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</si>
  <si>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</si>
  <si>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</si>
  <si>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</si>
  <si>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</si>
  <si>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</si>
  <si>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</si>
  <si>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</si>
  <si>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</si>
  <si>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</si>
  <si>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</si>
  <si>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</si>
  <si>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</si>
  <si>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</si>
  <si>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</si>
  <si>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</si>
  <si>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</si>
  <si>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</si>
  <si>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</si>
  <si>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</si>
  <si>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</si>
  <si>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</si>
  <si>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</si>
  <si>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</si>
  <si>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</si>
  <si>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</si>
  <si>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</si>
  <si>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</si>
  <si>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</si>
  <si>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</si>
  <si>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</si>
  <si>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</si>
  <si>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</si>
  <si>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</si>
  <si>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</si>
  <si>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</si>
  <si>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</si>
  <si>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</si>
  <si>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</si>
  <si>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</si>
  <si>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</si>
  <si>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</si>
  <si>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</si>
  <si>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</si>
  <si>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</si>
  <si>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</si>
  <si>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</si>
  <si>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</si>
  <si>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</si>
  <si>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</si>
  <si>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</si>
  <si>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</si>
  <si>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</si>
  <si>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</si>
  <si>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</si>
  <si>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</si>
  <si>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</si>
  <si>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</si>
  <si>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</si>
  <si>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</si>
  <si>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</si>
  <si>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</si>
  <si>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</si>
  <si>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</si>
  <si>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</si>
  <si>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</si>
  <si>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</si>
  <si>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</si>
  <si>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</si>
  <si>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</si>
  <si>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</si>
  <si>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</si>
  <si>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</si>
  <si>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</si>
  <si>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</si>
  <si>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</si>
  <si>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</si>
  <si>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</si>
  <si>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</si>
  <si>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</si>
  <si>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</si>
  <si>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</si>
  <si>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</si>
  <si>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</si>
  <si>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</si>
  <si>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</si>
  <si>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</si>
  <si>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</si>
  <si>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</si>
  <si>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</si>
  <si>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</si>
  <si>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</si>
  <si>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</si>
  <si>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</si>
  <si>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</si>
  <si>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</si>
  <si>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</si>
  <si>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</si>
  <si>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</si>
  <si>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</si>
  <si>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</si>
  <si>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</si>
  <si>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</si>
  <si>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</si>
  <si>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</si>
  <si>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</si>
  <si>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</si>
  <si>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</si>
  <si>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</si>
  <si>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</si>
  <si>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</si>
  <si>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</si>
  <si>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</si>
  <si>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</si>
  <si>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</si>
  <si>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</si>
  <si>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</si>
  <si>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</si>
  <si>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</si>
  <si>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</si>
  <si>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</si>
  <si>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</si>
  <si>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</si>
  <si>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</si>
  <si>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</si>
  <si>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</si>
  <si>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</si>
  <si>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</si>
  <si>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</si>
  <si>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</si>
  <si>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</si>
  <si>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</si>
  <si>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</si>
  <si>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</si>
  <si>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</si>
  <si>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</si>
  <si>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</si>
  <si>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</si>
  <si>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</si>
  <si>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</si>
  <si>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</si>
  <si>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</si>
  <si>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</si>
  <si>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</si>
  <si>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</si>
  <si>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</si>
  <si>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</si>
  <si>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</si>
  <si>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</si>
  <si>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</si>
  <si>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</si>
  <si>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</si>
  <si>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</si>
  <si>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</si>
  <si>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</si>
  <si>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</si>
  <si>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</si>
  <si>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</si>
  <si>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</si>
  <si>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</si>
  <si>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</si>
  <si>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</si>
  <si>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</si>
  <si>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</si>
  <si>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</si>
  <si>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</si>
  <si>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</si>
  <si>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</si>
  <si>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</si>
  <si>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</si>
  <si>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</si>
  <si>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</si>
  <si>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</si>
  <si>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</si>
  <si>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</si>
  <si>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</si>
  <si>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</si>
  <si>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</si>
  <si>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</si>
  <si>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</si>
  <si>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</si>
  <si>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</si>
  <si>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</si>
  <si>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</si>
  <si>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</si>
  <si>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</si>
  <si>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</si>
  <si>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</si>
  <si>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</si>
  <si>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</si>
  <si>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</si>
  <si>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</si>
  <si>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</si>
  <si>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</si>
  <si>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</si>
  <si>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</si>
  <si>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</si>
  <si>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</si>
  <si>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</si>
  <si>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</si>
  <si>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</si>
  <si>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</si>
  <si>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</si>
  <si>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</si>
  <si>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</si>
  <si>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</si>
  <si>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</si>
  <si>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</si>
  <si>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</si>
  <si>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</si>
  <si>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</si>
  <si>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</si>
  <si>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</si>
  <si>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</si>
  <si>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</si>
  <si>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</si>
  <si>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</si>
  <si>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</si>
  <si>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</si>
  <si>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</si>
  <si>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</si>
  <si>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</si>
  <si>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</si>
  <si>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</si>
  <si>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</si>
  <si>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</si>
  <si>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</si>
  <si>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</si>
  <si>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</si>
  <si>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</si>
  <si>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</si>
  <si>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</si>
  <si>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</si>
  <si>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</si>
  <si>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</si>
  <si>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</si>
  <si>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</si>
  <si>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</si>
  <si>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</si>
  <si>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</si>
  <si>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</si>
  <si>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</si>
  <si>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</si>
  <si>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</si>
  <si>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</si>
  <si>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</si>
  <si>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</si>
  <si>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</si>
  <si>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</si>
  <si>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</si>
  <si>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</si>
  <si>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</si>
  <si>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</si>
  <si>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</si>
  <si>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</si>
  <si>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</si>
  <si>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</si>
  <si>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</si>
  <si>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</si>
  <si>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</si>
  <si>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</si>
  <si>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</si>
  <si>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</si>
  <si>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</si>
  <si>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</si>
  <si>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</si>
  <si>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</si>
  <si>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</si>
  <si>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</si>
  <si>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</si>
  <si>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</si>
  <si>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</si>
  <si>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</si>
  <si>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</si>
  <si>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</si>
  <si>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</si>
  <si>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</si>
  <si>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</si>
  <si>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</si>
  <si>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</si>
  <si>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</si>
  <si>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</si>
  <si>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</si>
  <si>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</si>
  <si>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</si>
  <si>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</si>
  <si>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</si>
  <si>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</si>
  <si>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</si>
  <si>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</si>
  <si>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</si>
  <si>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</si>
  <si>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</si>
  <si>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</si>
  <si>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</si>
  <si>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</si>
  <si>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</si>
  <si>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</si>
  <si>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</si>
  <si>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</si>
  <si>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</si>
  <si>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</si>
  <si>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</si>
  <si>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</si>
  <si>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</si>
  <si>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</si>
  <si>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</si>
  <si>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</si>
  <si>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</si>
  <si>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</si>
  <si>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</si>
  <si>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</si>
  <si>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</si>
  <si>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</si>
  <si>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</si>
  <si>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</si>
  <si>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</si>
  <si>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</si>
  <si>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</si>
  <si>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</si>
  <si>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</si>
  <si>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</si>
  <si>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</si>
  <si>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</si>
  <si>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</si>
  <si>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</si>
  <si>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</si>
  <si>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</si>
  <si>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</si>
  <si>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</si>
  <si>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</si>
  <si>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</si>
  <si>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</si>
  <si>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</si>
  <si>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</si>
  <si>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</si>
  <si>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</si>
  <si>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</si>
  <si>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</si>
  <si>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</si>
  <si>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</si>
  <si>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</si>
  <si>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</si>
  <si>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</si>
  <si>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</si>
  <si>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</si>
  <si>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</si>
  <si>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</si>
  <si>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</si>
  <si>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</si>
  <si>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</si>
  <si>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</si>
  <si>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</si>
  <si>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</si>
  <si>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</si>
  <si>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</si>
  <si>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</si>
  <si>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</si>
  <si>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</si>
  <si>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</si>
  <si>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</si>
  <si>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</si>
  <si>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</si>
  <si>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</si>
  <si>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</si>
  <si>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</si>
  <si>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</si>
  <si>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</si>
  <si>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</si>
  <si>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</si>
  <si>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</si>
  <si>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</si>
  <si>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</si>
  <si>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</si>
  <si>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</si>
  <si>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</si>
  <si>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</si>
  <si>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</si>
  <si>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</si>
  <si>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</si>
  <si>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</si>
  <si>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</si>
  <si>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</si>
  <si>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</si>
  <si>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</si>
  <si>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</si>
  <si>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</si>
  <si>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</si>
  <si>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</si>
  <si>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</si>
  <si>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</si>
  <si>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</si>
  <si>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</si>
  <si>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</si>
  <si>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</si>
  <si>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</si>
  <si>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</si>
  <si>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</si>
  <si>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</si>
  <si>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</si>
  <si>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</si>
  <si>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</si>
  <si>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</si>
  <si>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</si>
  <si>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</si>
  <si>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</si>
  <si>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</si>
  <si>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</si>
  <si>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</si>
  <si>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</si>
  <si>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</si>
  <si>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</si>
  <si>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</si>
  <si>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</si>
  <si>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</si>
  <si>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</si>
  <si>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</si>
  <si>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</si>
  <si>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</si>
  <si>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</si>
  <si>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</si>
  <si>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</si>
  <si>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</si>
  <si>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</si>
  <si>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</si>
  <si>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</si>
  <si>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</si>
  <si>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</si>
  <si>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</si>
  <si>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</si>
  <si>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</si>
  <si>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</si>
  <si>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</si>
  <si>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</si>
  <si>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</si>
  <si>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</si>
  <si>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</si>
  <si>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</si>
  <si>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</si>
  <si>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</si>
  <si>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</si>
  <si>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</si>
  <si>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</si>
  <si>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</si>
  <si>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</si>
  <si>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</si>
  <si>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</si>
  <si>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</si>
  <si>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</si>
  <si>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</si>
  <si>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</si>
  <si>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</si>
  <si>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</si>
  <si>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</si>
  <si>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</si>
  <si>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</si>
  <si>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</si>
  <si>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</si>
  <si>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</si>
  <si>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</si>
  <si>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</si>
  <si>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</si>
  <si>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</si>
  <si>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</si>
  <si>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</si>
  <si>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</si>
  <si>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</si>
  <si>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</si>
  <si>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</si>
  <si>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</si>
  <si>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</si>
  <si>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</si>
  <si>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</si>
  <si>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</si>
  <si>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</si>
  <si>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</si>
  <si>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</si>
  <si>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</si>
  <si>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</si>
  <si>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</si>
  <si>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</si>
  <si>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</si>
  <si>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</si>
  <si>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</si>
  <si>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</si>
  <si>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</si>
  <si>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</si>
  <si>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</si>
  <si>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</si>
  <si>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</si>
  <si>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</si>
  <si>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</si>
  <si>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</si>
  <si>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</si>
  <si>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</si>
  <si>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</si>
  <si>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</si>
  <si>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</si>
  <si>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</si>
  <si>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</si>
  <si>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</si>
  <si>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</si>
  <si>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</si>
  <si>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</si>
  <si>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</si>
  <si>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</si>
  <si>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</si>
  <si>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</si>
  <si>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</si>
  <si>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</si>
  <si>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</si>
  <si>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</si>
  <si>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</si>
  <si>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</si>
  <si>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</si>
  <si>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</si>
  <si>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</si>
  <si>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</si>
  <si>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</si>
  <si>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</si>
  <si>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</si>
  <si>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</si>
  <si>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</si>
  <si>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</si>
  <si>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</si>
  <si>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</si>
  <si>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</si>
  <si>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</si>
  <si>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</si>
  <si>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</si>
  <si>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</si>
  <si>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</si>
  <si>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</si>
  <si>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</si>
  <si>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</si>
  <si>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</si>
  <si>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</si>
  <si>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</si>
  <si>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</si>
  <si>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</si>
  <si>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</si>
  <si>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</si>
  <si>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</si>
  <si>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</si>
  <si>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</si>
  <si>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</si>
  <si>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</si>
  <si>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</si>
  <si>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</si>
  <si>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</si>
  <si>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</si>
  <si>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</si>
  <si>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</si>
  <si>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</si>
  <si>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</si>
  <si>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</si>
  <si>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</si>
  <si>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</si>
  <si>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</si>
  <si>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</si>
  <si>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</si>
  <si>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</si>
  <si>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</si>
  <si>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</si>
  <si>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</si>
  <si>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</si>
  <si>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</si>
  <si>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</si>
  <si>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</si>
  <si>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</si>
  <si>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</si>
  <si>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</si>
  <si>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</si>
  <si>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</si>
  <si>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</si>
  <si>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</si>
  <si>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</si>
  <si>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</si>
  <si>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</si>
  <si>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</si>
  <si>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</si>
  <si>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</si>
  <si>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</si>
  <si>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</si>
  <si>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</si>
  <si>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</si>
  <si>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</si>
  <si>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</si>
  <si>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</si>
  <si>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</si>
  <si>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</si>
  <si>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</si>
  <si>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</si>
  <si>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</si>
  <si>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</si>
  <si>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</si>
  <si>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</si>
  <si>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</si>
  <si>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</si>
  <si>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</si>
  <si>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</si>
  <si>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</si>
  <si>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</si>
  <si>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</si>
  <si>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</si>
  <si>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</si>
  <si>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</si>
  <si>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</si>
  <si>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</si>
  <si>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</si>
  <si>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</si>
  <si>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</si>
  <si>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</si>
  <si>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</si>
  <si>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</si>
  <si>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</si>
  <si>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</si>
  <si>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</si>
  <si>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</si>
  <si>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</si>
  <si>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</si>
  <si>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</si>
  <si>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</si>
  <si>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</si>
  <si>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</si>
  <si>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</si>
  <si>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</si>
  <si>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</si>
  <si>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</si>
  <si>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</si>
  <si>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</si>
  <si>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</si>
  <si>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</si>
  <si>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</si>
  <si>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</si>
  <si>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</si>
  <si>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</si>
  <si>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</si>
  <si>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</si>
  <si>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</si>
  <si>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</si>
  <si>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</si>
  <si>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</si>
  <si>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</si>
  <si>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</si>
  <si>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</si>
  <si>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</si>
  <si>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</si>
  <si>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</si>
  <si>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</si>
  <si>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</si>
  <si>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</si>
  <si>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</si>
  <si>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</si>
  <si>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</si>
  <si>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</si>
  <si>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</si>
  <si>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</si>
  <si>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</si>
  <si>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</si>
  <si>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</si>
  <si>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</si>
  <si>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</si>
  <si>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</si>
  <si>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</si>
  <si>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</si>
  <si>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</si>
  <si>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</si>
  <si>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</si>
  <si>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</si>
  <si>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</si>
  <si>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</si>
  <si>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</si>
  <si>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</si>
  <si>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</si>
  <si>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</si>
  <si>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</si>
  <si>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</si>
  <si>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</si>
  <si>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</si>
  <si>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</si>
  <si>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</si>
  <si>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</si>
  <si>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</si>
  <si>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</si>
  <si>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</si>
  <si>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</si>
  <si>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</si>
  <si>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</si>
  <si>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</si>
  <si>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</si>
  <si>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</si>
  <si>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</si>
  <si>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</si>
  <si>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</si>
  <si>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</si>
  <si>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</si>
  <si>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</si>
  <si>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</si>
  <si>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</si>
  <si>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</si>
  <si>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</si>
  <si>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</si>
  <si>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</si>
  <si>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</si>
  <si>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</si>
  <si>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</si>
  <si>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</si>
  <si>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</si>
  <si>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</si>
  <si>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</si>
  <si>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</si>
  <si>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</si>
  <si>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</si>
  <si>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</si>
  <si>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</si>
  <si>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</si>
  <si>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</si>
  <si>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</si>
  <si>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</si>
  <si>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</si>
  <si>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</si>
  <si>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</si>
  <si>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</si>
  <si>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</si>
  <si>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</si>
  <si>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</si>
  <si>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</si>
  <si>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</si>
  <si>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</si>
  <si>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</si>
  <si>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</si>
  <si>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</si>
  <si>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</si>
  <si>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</si>
  <si>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</si>
  <si>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</si>
  <si>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</si>
  <si>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</si>
  <si>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</si>
  <si>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</si>
  <si>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</si>
  <si>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</si>
  <si>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</si>
  <si>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</si>
  <si>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</si>
  <si>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</si>
  <si>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</si>
  <si>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</si>
  <si>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</si>
  <si>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</si>
  <si>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</si>
  <si>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</si>
  <si>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</si>
  <si>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</si>
  <si>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</si>
  <si>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</si>
  <si>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</si>
  <si>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</si>
  <si>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</si>
  <si>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</si>
  <si>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</si>
  <si>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</si>
  <si>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</si>
  <si>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</si>
  <si>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</si>
  <si>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</si>
  <si>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</si>
  <si>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</si>
  <si>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</si>
  <si>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</si>
  <si>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</si>
  <si>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</si>
  <si>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</si>
  <si>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</si>
  <si>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</si>
  <si>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</si>
  <si>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</si>
  <si>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</si>
  <si>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</si>
  <si>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</si>
  <si>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</si>
  <si>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</si>
  <si>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</si>
  <si>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</si>
  <si>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</si>
  <si>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</si>
  <si>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</si>
  <si>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</si>
  <si>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</si>
  <si>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</si>
  <si>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</si>
  <si>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</si>
  <si>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</si>
  <si>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</si>
  <si>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</si>
  <si>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</si>
  <si>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</si>
  <si>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</si>
  <si>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</si>
  <si>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</si>
  <si>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</si>
  <si>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</si>
  <si>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</si>
  <si>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</si>
  <si>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</si>
  <si>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</si>
  <si>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</si>
  <si>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</si>
  <si>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</si>
  <si>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</si>
  <si>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</si>
  <si>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</si>
  <si>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</si>
  <si>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</si>
  <si>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</si>
  <si>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</si>
  <si>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</si>
  <si>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</si>
  <si>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</si>
  <si>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</si>
  <si>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</si>
  <si>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</si>
  <si>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</si>
  <si>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</si>
  <si>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</si>
  <si>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</si>
  <si>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</si>
  <si>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</si>
  <si>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</si>
  <si>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</si>
  <si>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</si>
  <si>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</si>
  <si>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</si>
  <si>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</si>
  <si>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</si>
  <si>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</si>
  <si>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</si>
  <si>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</si>
  <si>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</si>
  <si>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</si>
  <si>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</si>
  <si>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</si>
  <si>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</si>
  <si>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</si>
  <si>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</si>
  <si>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</si>
  <si>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</si>
  <si>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</si>
  <si>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</si>
  <si>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</si>
  <si>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</si>
  <si>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</si>
  <si>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</si>
  <si>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</si>
  <si>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</si>
  <si>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</si>
  <si>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</si>
  <si>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</si>
  <si>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</si>
  <si>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</si>
  <si>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</si>
  <si>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</si>
  <si>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</si>
  <si>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</si>
  <si>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</si>
  <si>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</si>
  <si>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</si>
  <si>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</si>
  <si>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</si>
  <si>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</si>
  <si>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</si>
  <si>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</si>
  <si>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</si>
  <si>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</si>
  <si>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</si>
  <si>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</si>
  <si>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</si>
  <si>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</si>
  <si>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</si>
  <si>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</si>
  <si>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</si>
  <si>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</si>
  <si>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</si>
  <si>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</si>
  <si>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</si>
  <si>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</si>
  <si>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</si>
  <si>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</si>
  <si>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</si>
  <si>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</si>
  <si>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</si>
  <si>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</si>
  <si>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</si>
  <si>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</si>
  <si>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</si>
  <si>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</si>
  <si>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</si>
  <si>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</si>
  <si>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</si>
  <si>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</si>
  <si>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</si>
  <si>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</si>
  <si>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</si>
  <si>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</si>
  <si>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</si>
  <si>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</si>
  <si>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</si>
  <si>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</si>
  <si>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</si>
  <si>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</si>
  <si>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</si>
  <si>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</si>
  <si>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</si>
  <si>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</si>
  <si>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</si>
  <si>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</si>
  <si>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</si>
  <si>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</si>
  <si>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</si>
  <si>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</si>
  <si>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</si>
  <si>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</si>
  <si>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</si>
  <si>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</si>
  <si>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</si>
  <si>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</si>
  <si>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</si>
  <si>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</si>
  <si>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</si>
  <si>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</si>
  <si>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</si>
  <si>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</si>
  <si>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</si>
  <si>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</si>
  <si>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</si>
  <si>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</si>
  <si>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</si>
  <si>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</si>
  <si>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</si>
  <si>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</si>
  <si>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</si>
  <si>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</si>
  <si>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</si>
  <si>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</si>
  <si>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</si>
  <si>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</si>
  <si>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</si>
  <si>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</si>
  <si>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</si>
  <si>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</si>
  <si>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</si>
  <si>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</si>
  <si>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</si>
  <si>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</si>
  <si>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</si>
  <si>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</si>
  <si>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</si>
  <si>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</si>
  <si>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</si>
  <si>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</si>
  <si>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</si>
  <si>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</si>
  <si>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</si>
  <si>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</si>
  <si>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</si>
  <si>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</si>
  <si>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</si>
  <si>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</si>
  <si>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</si>
  <si>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</si>
  <si>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</si>
  <si>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</si>
  <si>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</si>
  <si>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</si>
  <si>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</si>
  <si>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</si>
  <si>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</si>
  <si>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</si>
  <si>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</si>
  <si>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</si>
  <si>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</si>
  <si>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</si>
  <si>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</si>
  <si>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</si>
  <si>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</si>
  <si>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</si>
  <si>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</si>
  <si>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</si>
  <si>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</si>
  <si>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</si>
  <si>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</si>
  <si>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</si>
  <si>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</si>
  <si>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</si>
  <si>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</si>
  <si>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</si>
  <si>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</si>
  <si>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</si>
  <si>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</si>
  <si>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</si>
  <si>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</si>
  <si>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</si>
  <si>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</si>
  <si>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</si>
  <si>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</si>
  <si>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</si>
  <si>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</si>
  <si>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</si>
  <si>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</si>
  <si>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</si>
  <si>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</si>
  <si>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</si>
  <si>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</si>
  <si>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</si>
  <si>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</si>
  <si>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</si>
  <si>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</si>
  <si>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</si>
  <si>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</si>
  <si>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</si>
  <si>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</si>
  <si>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</si>
  <si>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</si>
  <si>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</si>
  <si>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</si>
  <si>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</si>
  <si>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</si>
  <si>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</si>
  <si>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</si>
  <si>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</si>
  <si>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</si>
  <si>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</si>
  <si>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</si>
  <si>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</si>
  <si>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</si>
  <si>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</si>
  <si>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</si>
  <si>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</si>
  <si>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</si>
  <si>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</si>
  <si>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</si>
  <si>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</si>
  <si>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</si>
  <si>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</si>
  <si>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</si>
  <si>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</si>
  <si>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</si>
  <si>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</si>
  <si>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</si>
  <si>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</si>
  <si>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</si>
  <si>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</si>
  <si>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</si>
  <si>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</si>
  <si>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</si>
  <si>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</si>
  <si>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</si>
  <si>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</si>
  <si>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</si>
  <si>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</si>
  <si>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</si>
  <si>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</si>
  <si>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</si>
  <si>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</si>
  <si>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</si>
  <si>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</si>
  <si>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</si>
  <si>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</si>
  <si>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</si>
  <si>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</si>
  <si>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</si>
  <si>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</si>
  <si>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</si>
  <si>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</si>
  <si>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</si>
  <si>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</si>
  <si>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</si>
  <si>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</si>
  <si>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</si>
  <si>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</si>
  <si>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</si>
  <si>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</si>
  <si>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</si>
  <si>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</si>
  <si>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</si>
  <si>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</si>
  <si>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</si>
  <si>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</si>
  <si>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</si>
  <si>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</si>
  <si>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</si>
  <si>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</si>
  <si>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</si>
  <si>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</si>
  <si>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</si>
  <si>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</si>
  <si>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</si>
  <si>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</si>
  <si>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</si>
  <si>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</si>
  <si>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</si>
  <si>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</si>
  <si>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</si>
  <si>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</si>
  <si>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</si>
  <si>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</si>
  <si>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</si>
  <si>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</si>
  <si>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</si>
  <si>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</si>
  <si>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</si>
  <si>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</si>
  <si>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</si>
  <si>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</si>
  <si>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</si>
  <si>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</si>
  <si>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</si>
  <si>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</si>
  <si>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</si>
  <si>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</si>
  <si>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</si>
  <si>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</si>
  <si>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</si>
  <si>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</si>
  <si>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</si>
  <si>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</si>
  <si>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</si>
  <si>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</si>
  <si>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</si>
  <si>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</si>
  <si>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</si>
  <si>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</si>
  <si>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</si>
  <si>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</si>
  <si>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</si>
  <si>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</si>
  <si>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</si>
  <si>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</si>
  <si>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</si>
  <si>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</si>
  <si>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</si>
  <si>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</si>
  <si>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</si>
  <si>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</si>
  <si>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</si>
  <si>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</si>
  <si>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</si>
  <si>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</si>
  <si>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</si>
  <si>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</si>
  <si>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</si>
  <si>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</si>
  <si>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</si>
  <si>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</si>
  <si>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</si>
  <si>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</si>
  <si>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</si>
  <si>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</si>
  <si>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</si>
  <si>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</si>
  <si>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</si>
  <si>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</si>
  <si>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</si>
  <si>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</si>
  <si>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</si>
  <si>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</si>
  <si>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</si>
  <si>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</si>
  <si>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</si>
  <si>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</si>
  <si>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</si>
  <si>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</si>
  <si>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</si>
  <si>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</si>
  <si>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</si>
  <si>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</si>
  <si>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</si>
  <si>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</si>
  <si>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</si>
  <si>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</si>
  <si>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</si>
  <si>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</si>
  <si>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</si>
  <si>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</si>
  <si>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</si>
  <si>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</si>
  <si>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</si>
  <si>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</si>
  <si>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</si>
  <si>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</si>
  <si>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</si>
  <si>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</si>
  <si>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</si>
  <si>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</si>
  <si>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</si>
  <si>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</si>
  <si>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</si>
  <si>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</si>
  <si>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</si>
  <si>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</si>
  <si>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</si>
  <si>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</si>
  <si>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</si>
  <si>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</si>
  <si>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</si>
  <si>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</si>
  <si>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</si>
  <si>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</si>
  <si>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</si>
  <si>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</si>
  <si>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</si>
  <si>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</si>
  <si>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</si>
  <si>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</si>
  <si>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</si>
  <si>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</si>
  <si>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</si>
  <si>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</si>
  <si>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</si>
  <si>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</si>
  <si>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</si>
  <si>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</si>
  <si>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</si>
  <si>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</si>
  <si>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</si>
  <si>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</si>
  <si>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</si>
  <si>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</si>
  <si>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</si>
  <si>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</si>
  <si>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</si>
  <si>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</si>
  <si>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</si>
  <si>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</si>
  <si>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</si>
  <si>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</si>
  <si>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</si>
  <si>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</si>
  <si>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</si>
  <si>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</si>
  <si>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</si>
  <si>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</si>
  <si>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</si>
  <si>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</si>
  <si>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</si>
  <si>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</si>
  <si>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</si>
  <si>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</si>
  <si>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</si>
  <si>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</si>
  <si>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</si>
  <si>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</si>
  <si>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</si>
  <si>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</si>
  <si>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</si>
  <si>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</si>
  <si>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</si>
  <si>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</si>
  <si>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</si>
  <si>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</si>
  <si>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</si>
  <si>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</si>
  <si>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</si>
  <si>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</si>
  <si>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</si>
  <si>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</si>
  <si>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</si>
  <si>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</si>
  <si>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</si>
  <si>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</si>
  <si>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</si>
  <si>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</si>
  <si>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</si>
  <si>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</si>
  <si>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</si>
  <si>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</si>
  <si>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</si>
  <si>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</si>
  <si>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</si>
  <si>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</si>
  <si>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</si>
  <si>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</si>
  <si>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</si>
  <si>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</si>
  <si>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</si>
  <si>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</si>
  <si>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</si>
  <si>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</si>
  <si>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</si>
  <si>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</si>
  <si>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</si>
  <si>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</si>
  <si>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</si>
  <si>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</si>
  <si>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</si>
  <si>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</si>
  <si>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</si>
  <si>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</si>
  <si>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</si>
  <si>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</si>
  <si>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</si>
  <si>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</si>
  <si>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</si>
  <si>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</si>
  <si>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</si>
  <si>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</si>
  <si>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</si>
  <si>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</si>
  <si>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</si>
  <si>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</si>
  <si>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</si>
  <si>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</si>
  <si>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</si>
  <si>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</si>
  <si>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</si>
  <si>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</si>
  <si>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</si>
  <si>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</si>
  <si>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</si>
  <si>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</si>
  <si>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</si>
  <si>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</si>
  <si>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</si>
  <si>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</si>
  <si>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</si>
  <si>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</si>
  <si>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</si>
  <si>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</si>
  <si>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</si>
  <si>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</si>
  <si>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</si>
  <si>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</si>
  <si>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</si>
  <si>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</si>
  <si>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</si>
  <si>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</si>
  <si>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</si>
  <si>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</si>
  <si>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</si>
  <si>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</si>
  <si>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</si>
  <si>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</si>
  <si>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</si>
  <si>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</si>
  <si>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</si>
  <si>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</si>
  <si>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</si>
  <si>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</si>
  <si>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</si>
  <si>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</si>
  <si>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</si>
  <si>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</si>
  <si>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</si>
  <si>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</si>
  <si>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</si>
  <si>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</si>
  <si>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</si>
  <si>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</si>
  <si>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</si>
  <si>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</si>
  <si>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</si>
  <si>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</si>
  <si>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</si>
  <si>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</si>
  <si>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</si>
  <si>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</si>
  <si>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</si>
  <si>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</si>
  <si>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</si>
  <si>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</si>
  <si>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</si>
  <si>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</si>
  <si>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= P * H1</t>
    <phoneticPr fontId="1" type="noConversion"/>
  </si>
  <si>
    <t>※ 바닥 마감 + 실 벽체 마감 산출 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</si>
</sst>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164</xdr:row>
      <xdr:rowOff>0</xdr:rowOff>
    </xdr:from>
    <xdr:to>
      <xdr:col>2</xdr:col>
      <xdr:colOff>2823882</xdr:colOff>
      <xdr:row>167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705350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120</xdr:row>
      <xdr:rowOff>46615</xdr:rowOff>
    </xdr:from>
    <xdr:to>
      <xdr:col>3</xdr:col>
      <xdr:colOff>48861</xdr:colOff>
      <xdr:row>128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4527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144</xdr:row>
      <xdr:rowOff>0</xdr:rowOff>
    </xdr:from>
    <xdr:to>
      <xdr:col>2</xdr:col>
      <xdr:colOff>1249680</xdr:colOff>
      <xdr:row>149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144</xdr:row>
      <xdr:rowOff>0</xdr:rowOff>
    </xdr:from>
    <xdr:to>
      <xdr:col>2</xdr:col>
      <xdr:colOff>3059069</xdr:colOff>
      <xdr:row>150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133850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54</xdr:row>
      <xdr:rowOff>242048</xdr:rowOff>
    </xdr:from>
    <xdr:to>
      <xdr:col>2</xdr:col>
      <xdr:colOff>2940422</xdr:colOff>
      <xdr:row>62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58630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91</xdr:row>
      <xdr:rowOff>80682</xdr:rowOff>
    </xdr:from>
    <xdr:to>
      <xdr:col>2</xdr:col>
      <xdr:colOff>2976566</xdr:colOff>
      <xdr:row>99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97</xdr:row>
      <xdr:rowOff>277905</xdr:rowOff>
    </xdr:from>
    <xdr:to>
      <xdr:col>3</xdr:col>
      <xdr:colOff>55475</xdr:colOff>
      <xdr:row>98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96</xdr:row>
      <xdr:rowOff>268939</xdr:rowOff>
    </xdr:from>
    <xdr:to>
      <xdr:col>3</xdr:col>
      <xdr:colOff>163052</xdr:colOff>
      <xdr:row>97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96</xdr:row>
      <xdr:rowOff>17927</xdr:rowOff>
    </xdr:from>
    <xdr:to>
      <xdr:col>3</xdr:col>
      <xdr:colOff>145122</xdr:colOff>
      <xdr:row>96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95</xdr:row>
      <xdr:rowOff>161363</xdr:rowOff>
    </xdr:from>
    <xdr:to>
      <xdr:col>2</xdr:col>
      <xdr:colOff>431992</xdr:colOff>
      <xdr:row>96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174</xdr:row>
      <xdr:rowOff>0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91100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221</xdr:row>
      <xdr:rowOff>13141</xdr:rowOff>
    </xdr:from>
    <xdr:to>
      <xdr:col>2</xdr:col>
      <xdr:colOff>2034990</xdr:colOff>
      <xdr:row>223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139</xdr:row>
      <xdr:rowOff>224117</xdr:rowOff>
    </xdr:from>
    <xdr:to>
      <xdr:col>2</xdr:col>
      <xdr:colOff>2667640</xdr:colOff>
      <xdr:row>142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139</xdr:row>
      <xdr:rowOff>172278</xdr:rowOff>
    </xdr:from>
    <xdr:to>
      <xdr:col>2</xdr:col>
      <xdr:colOff>2431774</xdr:colOff>
      <xdr:row>141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139</xdr:row>
      <xdr:rowOff>250175</xdr:rowOff>
    </xdr:from>
    <xdr:to>
      <xdr:col>2</xdr:col>
      <xdr:colOff>2030505</xdr:colOff>
      <xdr:row>140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110</xdr:row>
      <xdr:rowOff>246529</xdr:rowOff>
    </xdr:from>
    <xdr:to>
      <xdr:col>15</xdr:col>
      <xdr:colOff>515471</xdr:colOff>
      <xdr:row>113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72</xdr:row>
      <xdr:rowOff>242048</xdr:rowOff>
    </xdr:from>
    <xdr:to>
      <xdr:col>2</xdr:col>
      <xdr:colOff>2940422</xdr:colOff>
      <xdr:row>80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0065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86" activePane="bottomRight" state="frozen"/>
      <selection activeCell="N104" sqref="N104"/>
      <selection pane="topRight" activeCell="N104" sqref="N104"/>
      <selection pane="bottomLeft" activeCell="N104" sqref="N104"/>
      <selection pane="bottomRight" activeCell="AE96" sqref="AE9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4838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4944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5425</v>
      </c>
      <c r="D6" s="347" t="s">
        <v>5304</v>
      </c>
      <c r="E6" s="180" t="s">
        <v>4921</v>
      </c>
      <c r="F6" s="123" t="s">
        <v>4947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16.064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4.819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5407</v>
      </c>
      <c r="AF9" s="180">
        <v>55.52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5407</v>
      </c>
      <c r="AF10" s="180">
        <v>55.52</v>
      </c>
      <c r="AG10" s="180" t="s">
        <v>3835</v>
      </c>
      <c r="AH10" s="39" t="s">
        <v>5406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5425</v>
      </c>
      <c r="D12" s="347" t="s">
        <v>5357</v>
      </c>
      <c r="E12" s="180" t="s">
        <v>5416</v>
      </c>
      <c r="F12" s="123" t="s">
        <v>4949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4042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>
        <v>7.7160000000000002</v>
      </c>
      <c r="AG14" s="180" t="s">
        <v>3840</v>
      </c>
      <c r="AH14" s="39" t="s">
        <v>4034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5407</v>
      </c>
      <c r="AF15" s="180">
        <v>90.048000000000002</v>
      </c>
      <c r="AG15" s="180" t="s">
        <v>3835</v>
      </c>
      <c r="AH15" s="39" t="s">
        <v>5406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5407</v>
      </c>
      <c r="AF16" s="180">
        <v>90.048000000000002</v>
      </c>
      <c r="AG16" s="180" t="s">
        <v>3835</v>
      </c>
      <c r="AH16" s="39" t="s">
        <v>5406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5425</v>
      </c>
      <c r="D18" s="347" t="s">
        <v>5304</v>
      </c>
      <c r="E18" s="180" t="s">
        <v>5417</v>
      </c>
      <c r="F18" s="123" t="s">
        <v>5785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4042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>
        <v>3.6480000000000001</v>
      </c>
      <c r="AG20" s="180" t="s">
        <v>3840</v>
      </c>
      <c r="AH20" s="39" t="s">
        <v>4034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5407</v>
      </c>
      <c r="AF21" s="180">
        <v>36.72</v>
      </c>
      <c r="AG21" s="180" t="s">
        <v>3835</v>
      </c>
      <c r="AH21" s="39" t="s">
        <v>5406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5407</v>
      </c>
      <c r="AF22" s="180">
        <v>36.72</v>
      </c>
      <c r="AG22" s="180" t="s">
        <v>3835</v>
      </c>
      <c r="AH22" s="39" t="s">
        <v>5406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5425</v>
      </c>
      <c r="D24" s="347" t="s">
        <v>5304</v>
      </c>
      <c r="E24" s="180" t="s">
        <v>4921</v>
      </c>
      <c r="F24" s="123" t="s">
        <v>4948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4042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>
        <v>3.5720000000000001</v>
      </c>
      <c r="AG26" s="180" t="s">
        <v>3840</v>
      </c>
      <c r="AH26" s="39" t="s">
        <v>4034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5407</v>
      </c>
      <c r="AF27" s="180">
        <v>27.52</v>
      </c>
      <c r="AG27" s="180" t="s">
        <v>3835</v>
      </c>
      <c r="AH27" s="39" t="s">
        <v>5406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5407</v>
      </c>
      <c r="AF28" s="180">
        <v>27.52</v>
      </c>
      <c r="AG28" s="180" t="s">
        <v>3835</v>
      </c>
      <c r="AH28" s="39" t="s">
        <v>5406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5425</v>
      </c>
      <c r="D30" s="347" t="s">
        <v>5418</v>
      </c>
      <c r="E30" s="180" t="s">
        <v>5419</v>
      </c>
      <c r="F30" s="123" t="s">
        <v>4950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4042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16.402000000000001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>
        <v>4.92</v>
      </c>
      <c r="AG32" s="180" t="s">
        <v>3840</v>
      </c>
      <c r="AH32" s="39" t="s">
        <v>4034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5407</v>
      </c>
      <c r="AF33" s="180">
        <v>40.200000000000003</v>
      </c>
      <c r="AG33" s="180" t="s">
        <v>3835</v>
      </c>
      <c r="AH33" s="39" t="s">
        <v>5406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5407</v>
      </c>
      <c r="AF34" s="180">
        <v>40.200000000000003</v>
      </c>
      <c r="AG34" s="180" t="s">
        <v>3835</v>
      </c>
      <c r="AH34" s="39" t="s">
        <v>5406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5425</v>
      </c>
      <c r="D36" s="347" t="s">
        <v>5325</v>
      </c>
      <c r="E36" s="180" t="s">
        <v>5924</v>
      </c>
      <c r="F36" s="449" t="s">
        <v>5348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4042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/>
      <c r="AG38" s="180" t="s">
        <v>3840</v>
      </c>
      <c r="AH38" s="39" t="s">
        <v>4034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5407</v>
      </c>
      <c r="AF39" s="180"/>
      <c r="AG39" s="180" t="s">
        <v>3835</v>
      </c>
      <c r="AH39" s="39" t="s">
        <v>5409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5407</v>
      </c>
      <c r="AF40" s="180"/>
      <c r="AG40" s="180" t="s">
        <v>3835</v>
      </c>
      <c r="AH40" s="39" t="s">
        <v>5406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4963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5425</v>
      </c>
      <c r="D43" s="347" t="s">
        <v>5304</v>
      </c>
      <c r="E43" s="180" t="s">
        <v>5915</v>
      </c>
      <c r="F43" s="123" t="s">
        <v>4946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4042</v>
      </c>
    </row>
    <row r="44" spans="2:34" ht="49.9" customHeight="1">
      <c r="B44" s="5"/>
      <c r="C44" s="85"/>
      <c r="D44" s="85"/>
      <c r="E44" s="85"/>
      <c r="F44" s="31" t="s">
        <v>4061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>
        <v>2.9159999999999999</v>
      </c>
      <c r="AG45" s="180" t="s">
        <v>3840</v>
      </c>
      <c r="AH45" s="39" t="s">
        <v>4034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5407</v>
      </c>
      <c r="AF46" s="180">
        <v>26.46</v>
      </c>
      <c r="AG46" s="180" t="s">
        <v>3835</v>
      </c>
      <c r="AH46" s="39" t="s">
        <v>5406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5407</v>
      </c>
      <c r="AF47" s="180">
        <v>26.46</v>
      </c>
      <c r="AG47" s="180" t="s">
        <v>3835</v>
      </c>
      <c r="AH47" s="39" t="s">
        <v>5406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5425</v>
      </c>
      <c r="D49" s="347" t="s">
        <v>5367</v>
      </c>
      <c r="E49" s="180" t="s">
        <v>5923</v>
      </c>
      <c r="F49" s="449" t="s">
        <v>5349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4042</v>
      </c>
    </row>
    <row r="50" spans="2:34" ht="49.9" customHeight="1">
      <c r="B50" s="5"/>
      <c r="C50" s="85"/>
      <c r="D50" s="85"/>
      <c r="E50" s="85"/>
      <c r="F50" s="31" t="s">
        <v>4061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/>
      <c r="AG51" s="180" t="s">
        <v>3840</v>
      </c>
      <c r="AH51" s="39" t="s">
        <v>4034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5407</v>
      </c>
      <c r="AF52" s="180"/>
      <c r="AG52" s="180" t="s">
        <v>3835</v>
      </c>
      <c r="AH52" s="39" t="s">
        <v>5406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5407</v>
      </c>
      <c r="AF53" s="180"/>
      <c r="AG53" s="180" t="s">
        <v>3835</v>
      </c>
      <c r="AH53" s="39" t="s">
        <v>5406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4839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4794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5425</v>
      </c>
      <c r="D57" s="347"/>
      <c r="E57" s="180" t="s">
        <v>4924</v>
      </c>
      <c r="F57" s="123" t="s">
        <v>4798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4959</v>
      </c>
      <c r="AF58" s="182"/>
      <c r="AG58" s="182" t="s">
        <v>3840</v>
      </c>
      <c r="AH58" s="33" t="s">
        <v>4060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4959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6060</v>
      </c>
      <c r="AF60" s="182"/>
      <c r="AG60" s="182" t="s">
        <v>3835</v>
      </c>
      <c r="AH60" s="39" t="s">
        <v>4065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4800</v>
      </c>
      <c r="D62" s="486"/>
      <c r="E62" s="486"/>
      <c r="F62" s="486"/>
      <c r="G62" s="487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5425</v>
      </c>
      <c r="D63" s="347" t="s">
        <v>5304</v>
      </c>
      <c r="E63" s="180" t="s">
        <v>4924</v>
      </c>
      <c r="F63" s="123" t="s">
        <v>5306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4959</v>
      </c>
      <c r="AF64" s="182">
        <v>7.1879999999999997</v>
      </c>
      <c r="AG64" s="182" t="s">
        <v>3840</v>
      </c>
      <c r="AH64" s="33" t="s">
        <v>4060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4959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6060</v>
      </c>
      <c r="AF66" s="182">
        <v>198.75899999999999</v>
      </c>
      <c r="AG66" s="182" t="s">
        <v>3835</v>
      </c>
      <c r="AH66" s="39" t="s">
        <v>4065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5425</v>
      </c>
      <c r="D68" s="347" t="s">
        <v>5304</v>
      </c>
      <c r="E68" s="180" t="s">
        <v>4924</v>
      </c>
      <c r="F68" s="123" t="s">
        <v>5307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4960</v>
      </c>
      <c r="AF69" s="182">
        <v>2.9929999999999999</v>
      </c>
      <c r="AG69" s="182" t="s">
        <v>3840</v>
      </c>
      <c r="AH69" s="33" t="s">
        <v>4060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4961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6060</v>
      </c>
      <c r="AF71" s="182">
        <v>60.371000000000002</v>
      </c>
      <c r="AG71" s="182" t="s">
        <v>3835</v>
      </c>
      <c r="AH71" s="39" t="s">
        <v>4065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5425</v>
      </c>
      <c r="D73" s="347" t="s">
        <v>5420</v>
      </c>
      <c r="E73" s="180" t="s">
        <v>5421</v>
      </c>
      <c r="F73" s="123" t="s">
        <v>5308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4959</v>
      </c>
      <c r="AF74" s="182">
        <v>4.2759999999999998</v>
      </c>
      <c r="AG74" s="182" t="s">
        <v>3840</v>
      </c>
      <c r="AH74" s="33" t="s">
        <v>4060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4959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6060</v>
      </c>
      <c r="AF76" s="182">
        <v>79.567999999999998</v>
      </c>
      <c r="AG76" s="182" t="s">
        <v>3835</v>
      </c>
      <c r="AH76" s="39" t="s">
        <v>4065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5425</v>
      </c>
      <c r="D78" s="347" t="s">
        <v>5422</v>
      </c>
      <c r="E78" s="180" t="s">
        <v>5423</v>
      </c>
      <c r="F78" s="123" t="s">
        <v>5309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4959</v>
      </c>
      <c r="AF79" s="182">
        <v>3.6269999999999998</v>
      </c>
      <c r="AG79" s="182" t="s">
        <v>3840</v>
      </c>
      <c r="AH79" s="33" t="s">
        <v>4060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4959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6060</v>
      </c>
      <c r="AF81" s="182">
        <v>85.721999999999994</v>
      </c>
      <c r="AG81" s="182" t="s">
        <v>3835</v>
      </c>
      <c r="AH81" s="39" t="s">
        <v>4065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5425</v>
      </c>
      <c r="D83" s="347" t="s">
        <v>5304</v>
      </c>
      <c r="E83" s="180" t="s">
        <v>4924</v>
      </c>
      <c r="F83" s="123" t="s">
        <v>5310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4959</v>
      </c>
      <c r="AF84" s="182">
        <v>9.9480000000000004</v>
      </c>
      <c r="AG84" s="182" t="s">
        <v>3840</v>
      </c>
      <c r="AH84" s="33" t="s">
        <v>4060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4959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6060</v>
      </c>
      <c r="AF86" s="182">
        <v>163.98500000000001</v>
      </c>
      <c r="AG86" s="182" t="s">
        <v>3835</v>
      </c>
      <c r="AH86" s="39" t="s">
        <v>4065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5425</v>
      </c>
      <c r="D88" s="347" t="s">
        <v>5357</v>
      </c>
      <c r="E88" s="180" t="s">
        <v>5424</v>
      </c>
      <c r="F88" s="123" t="s">
        <v>5311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4959</v>
      </c>
      <c r="AF89" s="182">
        <v>11.396000000000001</v>
      </c>
      <c r="AG89" s="182" t="s">
        <v>3840</v>
      </c>
      <c r="AH89" s="33" t="s">
        <v>4060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4959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6060</v>
      </c>
      <c r="AF91" s="182">
        <v>173.55799999999999</v>
      </c>
      <c r="AG91" s="182" t="s">
        <v>3835</v>
      </c>
      <c r="AH91" s="39" t="s">
        <v>4065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5425</v>
      </c>
      <c r="D93" s="347" t="s">
        <v>5304</v>
      </c>
      <c r="E93" s="180" t="s">
        <v>4924</v>
      </c>
      <c r="F93" s="123" t="s">
        <v>5312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5797</v>
      </c>
      <c r="G94" s="125" t="s">
        <v>5798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4959</v>
      </c>
      <c r="AF94" s="182">
        <v>29.064</v>
      </c>
      <c r="AG94" s="182" t="s">
        <v>3840</v>
      </c>
      <c r="AH94" s="33" t="s">
        <v>4060</v>
      </c>
    </row>
    <row r="95" spans="2:34" ht="49.9" customHeight="1">
      <c r="B95" s="4"/>
      <c r="C95" s="12"/>
      <c r="D95" s="12"/>
      <c r="E95" s="12"/>
      <c r="F95" s="31" t="s">
        <v>5796</v>
      </c>
      <c r="G95" s="125" t="s">
        <v>5799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4959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5801</v>
      </c>
      <c r="G96" s="125" t="s">
        <v>5800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6060</v>
      </c>
      <c r="AF96" s="182">
        <v>397.55799999999999</v>
      </c>
      <c r="AG96" s="182" t="s">
        <v>3835</v>
      </c>
      <c r="AH96" s="39" t="s">
        <v>4065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4796</v>
      </c>
      <c r="D98" s="486"/>
      <c r="E98" s="486"/>
      <c r="F98" s="486"/>
      <c r="G98" s="487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5425</v>
      </c>
      <c r="D99" s="347"/>
      <c r="E99" s="180"/>
      <c r="F99" s="123" t="s">
        <v>4808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4810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4801</v>
      </c>
      <c r="D102" s="486"/>
      <c r="E102" s="486"/>
      <c r="F102" s="486"/>
      <c r="G102" s="487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5425</v>
      </c>
      <c r="D103" s="347"/>
      <c r="E103" s="180"/>
      <c r="F103" s="123" t="s">
        <v>4098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4812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4803</v>
      </c>
      <c r="D106" s="486"/>
      <c r="E106" s="486"/>
      <c r="F106" s="486"/>
      <c r="G106" s="487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5425</v>
      </c>
      <c r="D107" s="347"/>
      <c r="E107" s="180"/>
      <c r="F107" s="123" t="s">
        <v>4099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4814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4804</v>
      </c>
      <c r="D110" s="486"/>
      <c r="E110" s="486"/>
      <c r="F110" s="486"/>
      <c r="G110" s="487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5425</v>
      </c>
      <c r="D111" s="347"/>
      <c r="E111" s="180"/>
      <c r="F111" s="123" t="s">
        <v>4806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4816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M23" sqref="M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4869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4838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4951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5425</v>
      </c>
      <c r="D6" s="347" t="s">
        <v>5367</v>
      </c>
      <c r="E6" s="180" t="s">
        <v>5930</v>
      </c>
      <c r="F6" s="449" t="s">
        <v>5350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4064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28.765999999999998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4.6020000000000003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5414</v>
      </c>
      <c r="AF9" s="180">
        <v>143.83199999999999</v>
      </c>
      <c r="AG9" s="180" t="s">
        <v>3835</v>
      </c>
      <c r="AH9" s="39" t="s">
        <v>5413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5415</v>
      </c>
      <c r="AF10" s="180">
        <v>193.959</v>
      </c>
      <c r="AG10" s="180" t="s">
        <v>3835</v>
      </c>
      <c r="AH10" s="39" t="s">
        <v>5413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6061</v>
      </c>
      <c r="AE11" s="179" t="s">
        <v>5283</v>
      </c>
      <c r="AF11" s="180">
        <v>231.44900000000001</v>
      </c>
      <c r="AG11" s="180" t="s">
        <v>3834</v>
      </c>
      <c r="AH11" s="33" t="s">
        <v>5284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5708</v>
      </c>
      <c r="AF12" s="180">
        <v>189.78899999999999</v>
      </c>
      <c r="AG12" s="180" t="s">
        <v>3834</v>
      </c>
      <c r="AH12" s="33" t="s">
        <v>5284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5709</v>
      </c>
      <c r="AF13" s="180">
        <v>41.656999999999996</v>
      </c>
      <c r="AG13" s="180" t="s">
        <v>3834</v>
      </c>
      <c r="AH13" s="33" t="s">
        <v>5284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4952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5425</v>
      </c>
      <c r="D16" s="347"/>
      <c r="E16" s="180" t="s">
        <v>5426</v>
      </c>
      <c r="F16" s="123" t="s">
        <v>4953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4064</v>
      </c>
    </row>
    <row r="17" spans="2:34" ht="49.9" customHeight="1">
      <c r="B17" s="5"/>
      <c r="C17" s="85"/>
      <c r="D17" s="85"/>
      <c r="E17" s="85"/>
      <c r="F17" s="31" t="s">
        <v>4061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4658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4659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5415</v>
      </c>
      <c r="AF19" s="180"/>
      <c r="AG19" s="180" t="s">
        <v>3835</v>
      </c>
      <c r="AH19" s="39" t="s">
        <v>5413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5415</v>
      </c>
      <c r="AF20" s="180"/>
      <c r="AG20" s="180" t="s">
        <v>3835</v>
      </c>
      <c r="AH20" s="39" t="s">
        <v>4062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5425</v>
      </c>
      <c r="D22" s="347" t="s">
        <v>5928</v>
      </c>
      <c r="E22" s="180" t="s">
        <v>5929</v>
      </c>
      <c r="F22" s="449" t="s">
        <v>4980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4064</v>
      </c>
    </row>
    <row r="23" spans="2:34" ht="49.9" customHeight="1">
      <c r="B23" s="5"/>
      <c r="C23" s="85"/>
      <c r="D23" s="85"/>
      <c r="E23" s="85"/>
      <c r="F23" s="31" t="s">
        <v>3955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4658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4659</v>
      </c>
      <c r="AF24" s="180"/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5415</v>
      </c>
      <c r="AF25" s="180"/>
      <c r="AG25" s="180" t="s">
        <v>3835</v>
      </c>
      <c r="AH25" s="39" t="s">
        <v>5413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5415</v>
      </c>
      <c r="AF26" s="180"/>
      <c r="AG26" s="180" t="s">
        <v>3835</v>
      </c>
      <c r="AH26" s="39" t="s">
        <v>4062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4839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4818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5425</v>
      </c>
      <c r="D30" s="347"/>
      <c r="E30" s="180" t="s">
        <v>5427</v>
      </c>
      <c r="F30" s="123" t="s">
        <v>4820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4059</v>
      </c>
      <c r="AF31" s="182"/>
      <c r="AG31" s="182" t="s">
        <v>3840</v>
      </c>
      <c r="AH31" s="33" t="s">
        <v>4060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4059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6060</v>
      </c>
      <c r="AF33" s="182"/>
      <c r="AG33" s="182" t="s">
        <v>3835</v>
      </c>
      <c r="AH33" s="39" t="s">
        <v>4065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4821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5425</v>
      </c>
      <c r="D36" s="347" t="s">
        <v>5304</v>
      </c>
      <c r="E36" s="180" t="s">
        <v>5427</v>
      </c>
      <c r="F36" s="123" t="s">
        <v>5981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5954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5955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5958</v>
      </c>
      <c r="AE37" s="179" t="s">
        <v>4059</v>
      </c>
      <c r="AF37" s="182">
        <v>7.7969999999999997</v>
      </c>
      <c r="AG37" s="182" t="s">
        <v>3840</v>
      </c>
      <c r="AH37" s="33" t="s">
        <v>4060</v>
      </c>
    </row>
    <row r="38" spans="2:34" ht="49.9" customHeight="1">
      <c r="B38" s="4"/>
      <c r="C38" s="12"/>
      <c r="D38" s="12"/>
      <c r="E38" s="12"/>
      <c r="F38" s="31" t="s">
        <v>5956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5958</v>
      </c>
      <c r="AE38" s="179" t="s">
        <v>4059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6060</v>
      </c>
      <c r="AF39" s="182">
        <v>242.98</v>
      </c>
      <c r="AG39" s="182" t="s">
        <v>3835</v>
      </c>
      <c r="AH39" s="39" t="s">
        <v>4065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5425</v>
      </c>
      <c r="D41" s="347" t="s">
        <v>5428</v>
      </c>
      <c r="E41" s="180" t="s">
        <v>4925</v>
      </c>
      <c r="F41" s="123" t="s">
        <v>5313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5955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5957</v>
      </c>
      <c r="AE42" s="179" t="s">
        <v>4059</v>
      </c>
      <c r="AF42" s="182">
        <v>27.675999999999998</v>
      </c>
      <c r="AG42" s="182" t="s">
        <v>3840</v>
      </c>
      <c r="AH42" s="33" t="s">
        <v>4060</v>
      </c>
    </row>
    <row r="43" spans="2:34" ht="49.9" customHeight="1">
      <c r="B43" s="4"/>
      <c r="C43" s="12"/>
      <c r="D43" s="12"/>
      <c r="E43" s="12"/>
      <c r="F43" s="31" t="s">
        <v>5956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5957</v>
      </c>
      <c r="AE43" s="179" t="s">
        <v>4059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6060</v>
      </c>
      <c r="AF44" s="182">
        <v>643.14599999999996</v>
      </c>
      <c r="AG44" s="182" t="s">
        <v>3835</v>
      </c>
      <c r="AH44" s="39" t="s">
        <v>4065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5425</v>
      </c>
      <c r="D46" s="347" t="s">
        <v>5429</v>
      </c>
      <c r="E46" s="180" t="s">
        <v>5427</v>
      </c>
      <c r="F46" s="123" t="s">
        <v>5314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5954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5955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5959</v>
      </c>
      <c r="AE47" s="179" t="s">
        <v>4059</v>
      </c>
      <c r="AF47" s="182">
        <v>6.22</v>
      </c>
      <c r="AG47" s="182" t="s">
        <v>3840</v>
      </c>
      <c r="AH47" s="33" t="s">
        <v>4060</v>
      </c>
    </row>
    <row r="48" spans="2:34" ht="49.9" customHeight="1">
      <c r="B48" s="4"/>
      <c r="C48" s="12"/>
      <c r="D48" s="12"/>
      <c r="E48" s="12"/>
      <c r="F48" s="31" t="s">
        <v>5956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5959</v>
      </c>
      <c r="AE48" s="179" t="s">
        <v>4059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6060</v>
      </c>
      <c r="AF49" s="182">
        <v>203.70400000000001</v>
      </c>
      <c r="AG49" s="182" t="s">
        <v>3835</v>
      </c>
      <c r="AH49" s="39" t="s">
        <v>4065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5425</v>
      </c>
      <c r="D51" s="347" t="s">
        <v>5304</v>
      </c>
      <c r="E51" s="180" t="s">
        <v>4925</v>
      </c>
      <c r="F51" s="123" t="s">
        <v>5315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5954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5955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5960</v>
      </c>
      <c r="AE52" s="179" t="s">
        <v>4059</v>
      </c>
      <c r="AF52" s="182">
        <v>1.0680000000000001</v>
      </c>
      <c r="AG52" s="182" t="s">
        <v>3840</v>
      </c>
      <c r="AH52" s="33" t="s">
        <v>4060</v>
      </c>
    </row>
    <row r="53" spans="2:34" ht="49.9" customHeight="1">
      <c r="B53" s="4"/>
      <c r="C53" s="12"/>
      <c r="D53" s="12"/>
      <c r="E53" s="12"/>
      <c r="F53" s="31" t="s">
        <v>5956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5960</v>
      </c>
      <c r="AE53" s="179" t="s">
        <v>4059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6060</v>
      </c>
      <c r="AF54" s="182">
        <v>33.795000000000002</v>
      </c>
      <c r="AG54" s="182" t="s">
        <v>3835</v>
      </c>
      <c r="AH54" s="39" t="s">
        <v>4065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5425</v>
      </c>
      <c r="D56" s="347" t="s">
        <v>5357</v>
      </c>
      <c r="E56" s="180" t="s">
        <v>5427</v>
      </c>
      <c r="F56" s="123" t="s">
        <v>5316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5954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5955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5961</v>
      </c>
      <c r="AE57" s="179" t="s">
        <v>4059</v>
      </c>
      <c r="AF57" s="182">
        <v>20.395</v>
      </c>
      <c r="AG57" s="182" t="s">
        <v>3840</v>
      </c>
      <c r="AH57" s="33" t="s">
        <v>4060</v>
      </c>
    </row>
    <row r="58" spans="2:34" ht="49.9" customHeight="1">
      <c r="B58" s="4"/>
      <c r="C58" s="12"/>
      <c r="D58" s="12"/>
      <c r="E58" s="12"/>
      <c r="F58" s="31" t="s">
        <v>5956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5961</v>
      </c>
      <c r="AE58" s="179" t="s">
        <v>4059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6060</v>
      </c>
      <c r="AF59" s="182">
        <v>379.75799999999998</v>
      </c>
      <c r="AG59" s="182" t="s">
        <v>3835</v>
      </c>
      <c r="AH59" s="39" t="s">
        <v>4065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5425</v>
      </c>
      <c r="D61" s="347" t="s">
        <v>5420</v>
      </c>
      <c r="E61" s="180" t="s">
        <v>5430</v>
      </c>
      <c r="F61" s="123" t="s">
        <v>5317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5955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5962</v>
      </c>
      <c r="AE62" s="179" t="s">
        <v>4059</v>
      </c>
      <c r="AF62" s="182">
        <v>10.877000000000001</v>
      </c>
      <c r="AG62" s="182" t="s">
        <v>3840</v>
      </c>
      <c r="AH62" s="33" t="s">
        <v>4060</v>
      </c>
    </row>
    <row r="63" spans="2:34" ht="49.9" customHeight="1">
      <c r="B63" s="4"/>
      <c r="C63" s="12"/>
      <c r="D63" s="12"/>
      <c r="E63" s="12"/>
      <c r="F63" s="31" t="s">
        <v>5956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5962</v>
      </c>
      <c r="AE63" s="179" t="s">
        <v>4059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6060</v>
      </c>
      <c r="AF64" s="182">
        <v>222.495</v>
      </c>
      <c r="AG64" s="182" t="s">
        <v>3835</v>
      </c>
      <c r="AH64" s="39" t="s">
        <v>4065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5425</v>
      </c>
      <c r="D66" s="347" t="s">
        <v>5431</v>
      </c>
      <c r="E66" s="180" t="s">
        <v>4925</v>
      </c>
      <c r="F66" s="123" t="s">
        <v>5318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5954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5955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5963</v>
      </c>
      <c r="AE67" s="179" t="s">
        <v>4059</v>
      </c>
      <c r="AF67" s="182">
        <v>12.734999999999999</v>
      </c>
      <c r="AG67" s="182" t="s">
        <v>3840</v>
      </c>
      <c r="AH67" s="33" t="s">
        <v>4060</v>
      </c>
    </row>
    <row r="68" spans="2:34" ht="49.9" customHeight="1">
      <c r="B68" s="4"/>
      <c r="C68" s="12"/>
      <c r="D68" s="12"/>
      <c r="E68" s="12"/>
      <c r="F68" s="31" t="s">
        <v>5956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5963</v>
      </c>
      <c r="AE68" s="179" t="s">
        <v>4059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6060</v>
      </c>
      <c r="AF69" s="182">
        <v>349.05700000000002</v>
      </c>
      <c r="AG69" s="182" t="s">
        <v>3835</v>
      </c>
      <c r="AH69" s="39" t="s">
        <v>4065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5425</v>
      </c>
      <c r="D71" s="347" t="s">
        <v>5357</v>
      </c>
      <c r="E71" s="180" t="s">
        <v>5427</v>
      </c>
      <c r="F71" s="123" t="s">
        <v>5319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5954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5955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5964</v>
      </c>
      <c r="AE72" s="179" t="s">
        <v>4059</v>
      </c>
      <c r="AF72" s="182">
        <v>18.366</v>
      </c>
      <c r="AG72" s="182" t="s">
        <v>3840</v>
      </c>
      <c r="AH72" s="33" t="s">
        <v>4060</v>
      </c>
    </row>
    <row r="73" spans="2:34" ht="49.9" customHeight="1">
      <c r="B73" s="4"/>
      <c r="C73" s="12"/>
      <c r="D73" s="12"/>
      <c r="E73" s="12"/>
      <c r="F73" s="31" t="s">
        <v>5956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5964</v>
      </c>
      <c r="AE73" s="179" t="s">
        <v>4059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6060</v>
      </c>
      <c r="AF74" s="182">
        <v>329.51600000000002</v>
      </c>
      <c r="AG74" s="182" t="s">
        <v>3835</v>
      </c>
      <c r="AH74" s="39" t="s">
        <v>4065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5425</v>
      </c>
      <c r="D76" s="347" t="s">
        <v>5432</v>
      </c>
      <c r="E76" s="180" t="s">
        <v>5427</v>
      </c>
      <c r="F76" s="123" t="s">
        <v>5320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5954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5955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5965</v>
      </c>
      <c r="AE77" s="179" t="s">
        <v>4059</v>
      </c>
      <c r="AF77" s="182">
        <v>6.6</v>
      </c>
      <c r="AG77" s="182" t="s">
        <v>3840</v>
      </c>
      <c r="AH77" s="33" t="s">
        <v>4060</v>
      </c>
    </row>
    <row r="78" spans="2:34" ht="49.9" customHeight="1">
      <c r="B78" s="4"/>
      <c r="C78" s="12"/>
      <c r="D78" s="12"/>
      <c r="E78" s="12"/>
      <c r="F78" s="31" t="s">
        <v>5956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5965</v>
      </c>
      <c r="AE78" s="179" t="s">
        <v>4059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6060</v>
      </c>
      <c r="AF79" s="182">
        <v>156</v>
      </c>
      <c r="AG79" s="182" t="s">
        <v>3835</v>
      </c>
      <c r="AH79" s="39" t="s">
        <v>4065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5425</v>
      </c>
      <c r="D81" s="347" t="s">
        <v>5304</v>
      </c>
      <c r="E81" s="180" t="s">
        <v>4925</v>
      </c>
      <c r="F81" s="123" t="s">
        <v>5321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5954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5955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5966</v>
      </c>
      <c r="AE82" s="179" t="s">
        <v>4059</v>
      </c>
      <c r="AF82" s="182">
        <v>27.885999999999999</v>
      </c>
      <c r="AG82" s="182" t="s">
        <v>3840</v>
      </c>
      <c r="AH82" s="33" t="s">
        <v>4060</v>
      </c>
    </row>
    <row r="83" spans="2:34" ht="49.9" customHeight="1">
      <c r="B83" s="4"/>
      <c r="C83" s="12"/>
      <c r="D83" s="12"/>
      <c r="E83" s="12"/>
      <c r="F83" s="31" t="s">
        <v>5956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5966</v>
      </c>
      <c r="AE83" s="179" t="s">
        <v>4059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6060</v>
      </c>
      <c r="AF84" s="182">
        <v>513.76499999999999</v>
      </c>
      <c r="AG84" s="182" t="s">
        <v>3835</v>
      </c>
      <c r="AH84" s="39" t="s">
        <v>4065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5425</v>
      </c>
      <c r="D86" s="347" t="s">
        <v>5357</v>
      </c>
      <c r="E86" s="180" t="s">
        <v>5427</v>
      </c>
      <c r="F86" s="123" t="s">
        <v>5322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5954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5955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5967</v>
      </c>
      <c r="AE87" s="179" t="s">
        <v>4059</v>
      </c>
      <c r="AF87" s="182">
        <v>4.9279999999999999</v>
      </c>
      <c r="AG87" s="182" t="s">
        <v>3840</v>
      </c>
      <c r="AH87" s="33" t="s">
        <v>4060</v>
      </c>
    </row>
    <row r="88" spans="2:34" ht="49.9" customHeight="1">
      <c r="B88" s="4"/>
      <c r="C88" s="12"/>
      <c r="D88" s="12"/>
      <c r="E88" s="12"/>
      <c r="F88" s="31" t="s">
        <v>5956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5967</v>
      </c>
      <c r="AE88" s="179" t="s">
        <v>4059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6060</v>
      </c>
      <c r="AF89" s="182">
        <v>81.233999999999995</v>
      </c>
      <c r="AG89" s="182" t="s">
        <v>3835</v>
      </c>
      <c r="AH89" s="39" t="s">
        <v>4065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5425</v>
      </c>
      <c r="D91" s="347" t="s">
        <v>5432</v>
      </c>
      <c r="E91" s="180" t="s">
        <v>4925</v>
      </c>
      <c r="F91" s="123" t="s">
        <v>5323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5955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5968</v>
      </c>
      <c r="AE92" s="179" t="s">
        <v>4059</v>
      </c>
      <c r="AF92" s="182">
        <v>3.798</v>
      </c>
      <c r="AG92" s="182" t="s">
        <v>3840</v>
      </c>
      <c r="AH92" s="33" t="s">
        <v>4060</v>
      </c>
    </row>
    <row r="93" spans="2:34" ht="49.9" customHeight="1">
      <c r="B93" s="4"/>
      <c r="C93" s="12"/>
      <c r="D93" s="12"/>
      <c r="E93" s="12"/>
      <c r="F93" s="31" t="s">
        <v>5956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5968</v>
      </c>
      <c r="AE93" s="179" t="s">
        <v>4059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6060</v>
      </c>
      <c r="AF94" s="182">
        <v>49.204000000000001</v>
      </c>
      <c r="AG94" s="182" t="s">
        <v>3835</v>
      </c>
      <c r="AH94" s="39" t="s">
        <v>4065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4822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5425</v>
      </c>
      <c r="D97" s="347"/>
      <c r="E97" s="180" t="s">
        <v>4925</v>
      </c>
      <c r="F97" s="123" t="s">
        <v>5979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5969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5972</v>
      </c>
      <c r="G98" s="125" t="s">
        <v>5971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5970</v>
      </c>
      <c r="AE98" s="179" t="s">
        <v>4059</v>
      </c>
      <c r="AF98" s="182"/>
      <c r="AG98" s="182" t="s">
        <v>3840</v>
      </c>
      <c r="AH98" s="33" t="s">
        <v>4060</v>
      </c>
    </row>
    <row r="99" spans="2:34" ht="49.9" customHeight="1">
      <c r="B99" s="4"/>
      <c r="C99" s="12"/>
      <c r="D99" s="12"/>
      <c r="E99" s="12"/>
      <c r="F99" s="31" t="s">
        <v>5972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5970</v>
      </c>
      <c r="AE99" s="179" t="s">
        <v>4059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6060</v>
      </c>
      <c r="AF100" s="182"/>
      <c r="AG100" s="182" t="s">
        <v>3835</v>
      </c>
      <c r="AH100" s="39" t="s">
        <v>4065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5996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5425</v>
      </c>
      <c r="D103" s="347" t="s">
        <v>5941</v>
      </c>
      <c r="E103" s="180" t="s">
        <v>5427</v>
      </c>
      <c r="F103" s="123" t="s">
        <v>5940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5950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5947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5949</v>
      </c>
      <c r="AE104" s="179" t="s">
        <v>5942</v>
      </c>
      <c r="AF104" s="182">
        <v>89.832999999999998</v>
      </c>
      <c r="AG104" s="182" t="s">
        <v>3840</v>
      </c>
      <c r="AH104" s="33" t="s">
        <v>5943</v>
      </c>
    </row>
    <row r="105" spans="2:34" ht="49.9" customHeight="1">
      <c r="B105" s="4"/>
      <c r="C105" s="12"/>
      <c r="D105" s="12"/>
      <c r="E105" s="12"/>
      <c r="F105" s="31" t="s">
        <v>5948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5946</v>
      </c>
      <c r="AE105" s="179" t="s">
        <v>4059</v>
      </c>
      <c r="AF105" s="182">
        <v>89.832999999999998</v>
      </c>
      <c r="AG105" s="182" t="s">
        <v>5944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6060</v>
      </c>
      <c r="AF106" s="182">
        <v>2042.337</v>
      </c>
      <c r="AG106" s="182" t="s">
        <v>3835</v>
      </c>
      <c r="AH106" s="39" t="s">
        <v>5945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5997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5425</v>
      </c>
      <c r="D109" s="347"/>
      <c r="E109" s="180" t="s">
        <v>4925</v>
      </c>
      <c r="F109" s="123" t="s">
        <v>5952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5947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5953</v>
      </c>
      <c r="AE110" s="179" t="s">
        <v>4059</v>
      </c>
      <c r="AF110" s="182"/>
      <c r="AG110" s="182" t="s">
        <v>3840</v>
      </c>
      <c r="AH110" s="33" t="s">
        <v>4060</v>
      </c>
    </row>
    <row r="111" spans="2:34" ht="49.9" customHeight="1">
      <c r="B111" s="4"/>
      <c r="C111" s="12"/>
      <c r="D111" s="12"/>
      <c r="E111" s="12"/>
      <c r="F111" s="31" t="s">
        <v>5948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5953</v>
      </c>
      <c r="AE111" s="179" t="s">
        <v>4059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6060</v>
      </c>
      <c r="AF112" s="182"/>
      <c r="AG112" s="182" t="s">
        <v>3835</v>
      </c>
      <c r="AH112" s="39" t="s">
        <v>4065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5998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5425</v>
      </c>
      <c r="D115" s="347"/>
      <c r="E115" s="180" t="s">
        <v>5918</v>
      </c>
      <c r="F115" s="123" t="s">
        <v>5976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5750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5974</v>
      </c>
      <c r="AE116" s="179" t="s">
        <v>4059</v>
      </c>
      <c r="AF116" s="182"/>
      <c r="AG116" s="182" t="s">
        <v>3840</v>
      </c>
      <c r="AH116" s="33" t="s">
        <v>4060</v>
      </c>
    </row>
    <row r="117" spans="2:34" ht="49.9" customHeight="1">
      <c r="B117" s="4"/>
      <c r="C117" s="12"/>
      <c r="D117" s="12"/>
      <c r="E117" s="12"/>
      <c r="F117" s="31" t="s">
        <v>5752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4059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6060</v>
      </c>
      <c r="AF118" s="182"/>
      <c r="AG118" s="182" t="s">
        <v>3835</v>
      </c>
      <c r="AH118" s="39" t="s">
        <v>4065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5999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5425</v>
      </c>
      <c r="D121" s="347"/>
      <c r="E121" s="180" t="s">
        <v>5427</v>
      </c>
      <c r="F121" s="123" t="s">
        <v>5983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4846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5434</v>
      </c>
      <c r="C124" s="61" t="s">
        <v>6000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5425</v>
      </c>
      <c r="D125" s="347"/>
      <c r="E125" s="180" t="s">
        <v>4925</v>
      </c>
      <c r="F125" s="123" t="s">
        <v>5984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4848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5992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5425</v>
      </c>
      <c r="D129" s="347" t="s">
        <v>5762</v>
      </c>
      <c r="E129" s="180" t="s">
        <v>5433</v>
      </c>
      <c r="F129" s="123" t="s">
        <v>5975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4850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5750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5751</v>
      </c>
      <c r="AE130" s="179" t="s">
        <v>4059</v>
      </c>
      <c r="AF130" s="182">
        <v>8.2629999999999999</v>
      </c>
      <c r="AG130" s="182" t="s">
        <v>3840</v>
      </c>
      <c r="AH130" s="33" t="s">
        <v>4060</v>
      </c>
    </row>
    <row r="131" spans="2:34" ht="49.9" customHeight="1">
      <c r="B131" s="4"/>
      <c r="C131" s="12"/>
      <c r="D131" s="12"/>
      <c r="E131" s="12"/>
      <c r="F131" s="31" t="s">
        <v>5752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4059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6060</v>
      </c>
      <c r="AF132" s="182">
        <v>269.935</v>
      </c>
      <c r="AG132" s="182" t="s">
        <v>3835</v>
      </c>
      <c r="AH132" s="39" t="s">
        <v>4065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4824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5425</v>
      </c>
      <c r="D135" s="347" t="s">
        <v>5742</v>
      </c>
      <c r="E135" s="180" t="s">
        <v>5427</v>
      </c>
      <c r="F135" s="123" t="s">
        <v>5982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4851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5743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5744</v>
      </c>
      <c r="AF136" s="182"/>
      <c r="AG136" s="182" t="s">
        <v>5745</v>
      </c>
      <c r="AH136" s="33" t="s">
        <v>4060</v>
      </c>
    </row>
    <row r="137" spans="2:34" ht="49.9" customHeight="1">
      <c r="B137" s="5"/>
      <c r="C137" s="85"/>
      <c r="D137" s="85"/>
      <c r="E137" s="85"/>
      <c r="F137" s="31" t="s">
        <v>5746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5747</v>
      </c>
      <c r="AF137" s="182"/>
      <c r="AG137" s="182" t="s">
        <v>5748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6060</v>
      </c>
      <c r="AF138" s="182"/>
      <c r="AG138" s="182" t="s">
        <v>3835</v>
      </c>
      <c r="AH138" s="39" t="s">
        <v>4065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6002</v>
      </c>
      <c r="C140" s="61" t="s">
        <v>6001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4925</v>
      </c>
      <c r="F141" s="123" t="s">
        <v>6008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4847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6005</v>
      </c>
      <c r="C144" s="61" t="s">
        <v>6003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4925</v>
      </c>
      <c r="F145" s="123" t="s">
        <v>6007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4847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6004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4085</v>
      </c>
      <c r="D149" s="347" t="s">
        <v>5749</v>
      </c>
      <c r="E149" s="180" t="s">
        <v>5427</v>
      </c>
      <c r="F149" s="123" t="s">
        <v>5985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4844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5750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5751</v>
      </c>
      <c r="AE150" s="179" t="s">
        <v>4059</v>
      </c>
      <c r="AF150" s="182"/>
      <c r="AG150" s="182" t="s">
        <v>3840</v>
      </c>
      <c r="AH150" s="33" t="s">
        <v>4060</v>
      </c>
    </row>
    <row r="151" spans="2:34" ht="49.9" customHeight="1">
      <c r="B151" s="4"/>
      <c r="C151" s="12"/>
      <c r="D151" s="12"/>
      <c r="E151" s="12"/>
      <c r="F151" s="31" t="s">
        <v>5752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4059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6060</v>
      </c>
      <c r="AF152" s="182"/>
      <c r="AG152" s="182" t="s">
        <v>3835</v>
      </c>
      <c r="AH152" s="39" t="s">
        <v>4065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5987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4925</v>
      </c>
      <c r="F155" s="123" t="s">
        <v>6006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4844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5750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5751</v>
      </c>
      <c r="AE156" s="179" t="s">
        <v>4059</v>
      </c>
      <c r="AF156" s="182"/>
      <c r="AG156" s="182" t="s">
        <v>3840</v>
      </c>
      <c r="AH156" s="33" t="s">
        <v>4060</v>
      </c>
    </row>
    <row r="157" spans="2:34" ht="49.9" customHeight="1">
      <c r="B157" s="4"/>
      <c r="C157" s="12"/>
      <c r="D157" s="12"/>
      <c r="E157" s="12"/>
      <c r="F157" s="31" t="s">
        <v>5752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4059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6060</v>
      </c>
      <c r="AF158" s="182"/>
      <c r="AG158" s="182" t="s">
        <v>3835</v>
      </c>
      <c r="AH158" s="39" t="s">
        <v>4065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4867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4852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5405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4853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5405</v>
      </c>
      <c r="D9" s="347" t="s">
        <v>5537</v>
      </c>
      <c r="E9" s="180" t="s">
        <v>5921</v>
      </c>
      <c r="F9" s="123" t="s">
        <v>5535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5540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4855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5539</v>
      </c>
      <c r="AE10" s="179" t="s">
        <v>3939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5537</v>
      </c>
      <c r="E12" s="180" t="s">
        <v>5538</v>
      </c>
      <c r="F12" s="123" t="s">
        <v>5545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4855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5544</v>
      </c>
      <c r="AE13" s="179" t="s">
        <v>3939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5542</v>
      </c>
      <c r="O14" s="14">
        <v>0</v>
      </c>
      <c r="P14" s="14">
        <v>0</v>
      </c>
      <c r="Q14" s="14">
        <v>0</v>
      </c>
      <c r="R14" s="14">
        <v>0</v>
      </c>
      <c r="S14" s="14" t="s">
        <v>5543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4863</v>
      </c>
    </row>
    <row r="2" spans="2:203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4864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5425</v>
      </c>
      <c r="D6" s="347" t="s">
        <v>5563</v>
      </c>
      <c r="E6" s="180" t="s">
        <v>5564</v>
      </c>
      <c r="F6" s="449" t="s">
        <v>5589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5558</v>
      </c>
      <c r="AE7" s="179" t="s">
        <v>5547</v>
      </c>
      <c r="AF7" s="180"/>
      <c r="AG7" s="180" t="s">
        <v>4857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5425</v>
      </c>
      <c r="D9" s="347"/>
      <c r="E9" s="180"/>
      <c r="F9" s="123" t="s">
        <v>5577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5547</v>
      </c>
      <c r="AF10" s="180"/>
      <c r="AG10" s="180" t="s">
        <v>4857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5558</v>
      </c>
      <c r="AE13" s="179" t="s">
        <v>5547</v>
      </c>
      <c r="AF13" s="180"/>
      <c r="AG13" s="180" t="s">
        <v>4857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5547</v>
      </c>
      <c r="AF16" s="180"/>
      <c r="AG16" s="180" t="s">
        <v>4857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5425</v>
      </c>
      <c r="D19" s="347"/>
      <c r="E19" s="180"/>
      <c r="F19" s="123" t="s">
        <v>5568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5547</v>
      </c>
      <c r="AF20" s="180"/>
      <c r="AG20" s="180" t="s">
        <v>4857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5580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5547</v>
      </c>
      <c r="AF23" s="180"/>
      <c r="AG23" s="180" t="s">
        <v>4857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5563</v>
      </c>
      <c r="E26" s="180" t="s">
        <v>5564</v>
      </c>
      <c r="F26" s="449" t="s">
        <v>5592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5597</v>
      </c>
      <c r="AE27" s="179" t="s">
        <v>5547</v>
      </c>
      <c r="AF27" s="180"/>
      <c r="AG27" s="180" t="s">
        <v>4857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5563</v>
      </c>
      <c r="E30" s="180" t="s">
        <v>5564</v>
      </c>
      <c r="F30" s="449" t="s">
        <v>5596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5597</v>
      </c>
      <c r="AE31" s="179" t="s">
        <v>5547</v>
      </c>
      <c r="AF31" s="180"/>
      <c r="AG31" s="180" t="s">
        <v>4857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5644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5425</v>
      </c>
      <c r="D35" s="347"/>
      <c r="E35" s="180"/>
      <c r="F35" s="123" t="s">
        <v>5573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5547</v>
      </c>
      <c r="AF36" s="180"/>
      <c r="AG36" s="180" t="s">
        <v>4857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5425</v>
      </c>
      <c r="D38" s="347"/>
      <c r="E38" s="180"/>
      <c r="F38" s="123" t="s">
        <v>5583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5547</v>
      </c>
      <c r="AF39" s="180"/>
      <c r="AG39" s="180" t="s">
        <v>4857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5547</v>
      </c>
      <c r="AF41" s="180"/>
      <c r="AG41" s="180" t="s">
        <v>4857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5547</v>
      </c>
      <c r="AF44" s="180"/>
      <c r="AG44" s="180" t="s">
        <v>4857</v>
      </c>
      <c r="AH44" s="33"/>
    </row>
    <row r="45" spans="2:34" ht="33" customHeight="1">
      <c r="B45" s="185"/>
      <c r="C45" s="186"/>
      <c r="D45" s="186"/>
      <c r="E45" s="186"/>
      <c r="F45" s="191" t="s">
        <v>5656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5425</v>
      </c>
      <c r="D46" s="347"/>
      <c r="E46" s="180"/>
      <c r="F46" s="123" t="s">
        <v>5585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4066</v>
      </c>
      <c r="AE47" s="179" t="s">
        <v>5547</v>
      </c>
      <c r="AF47" s="180"/>
      <c r="AG47" s="180" t="s">
        <v>4857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5547</v>
      </c>
      <c r="AF50" s="180"/>
      <c r="AG50" s="180" t="s">
        <v>4857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5425</v>
      </c>
      <c r="D53" s="347" t="s">
        <v>5552</v>
      </c>
      <c r="E53" s="180" t="s">
        <v>5907</v>
      </c>
      <c r="F53" s="123" t="s">
        <v>5904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5550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5551</v>
      </c>
      <c r="AE54" s="179" t="s">
        <v>5547</v>
      </c>
      <c r="AF54" s="180">
        <v>1</v>
      </c>
      <c r="AG54" s="180" t="s">
        <v>4857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4856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5425</v>
      </c>
      <c r="D58" s="347" t="s">
        <v>5552</v>
      </c>
      <c r="E58" s="180" t="s">
        <v>5553</v>
      </c>
      <c r="F58" s="123" t="s">
        <v>5548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5557</v>
      </c>
      <c r="AE59" s="179" t="s">
        <v>5547</v>
      </c>
      <c r="AF59" s="180">
        <v>1</v>
      </c>
      <c r="AG59" s="180" t="s">
        <v>4857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5425</v>
      </c>
      <c r="D62" s="347"/>
      <c r="E62" s="180"/>
      <c r="F62" s="123" t="s">
        <v>5561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5556</v>
      </c>
      <c r="AE63" s="179" t="s">
        <v>5547</v>
      </c>
      <c r="AF63" s="180"/>
      <c r="AG63" s="180" t="s">
        <v>4857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4865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5425</v>
      </c>
      <c r="D6" s="347"/>
      <c r="E6" s="180"/>
      <c r="F6" s="123" t="s">
        <v>4859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4857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5425</v>
      </c>
      <c r="D10" s="347"/>
      <c r="E10" s="180"/>
      <c r="F10" s="123" t="s">
        <v>5715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4069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4860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5425</v>
      </c>
      <c r="D15" s="347" t="s">
        <v>5712</v>
      </c>
      <c r="E15" s="180" t="s">
        <v>5713</v>
      </c>
      <c r="F15" s="449" t="s">
        <v>5722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5719</v>
      </c>
      <c r="AE16" s="179" t="s">
        <v>5547</v>
      </c>
      <c r="AF16" s="180"/>
      <c r="AG16" s="180" t="s">
        <v>4857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4085</v>
      </c>
      <c r="D18" s="347" t="s">
        <v>5712</v>
      </c>
      <c r="E18" s="180" t="s">
        <v>5632</v>
      </c>
      <c r="F18" s="449" t="s">
        <v>5724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5723</v>
      </c>
      <c r="AE19" s="179" t="s">
        <v>5547</v>
      </c>
      <c r="AF19" s="180"/>
      <c r="AG19" s="180" t="s">
        <v>4857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4085</v>
      </c>
      <c r="D21" s="347" t="s">
        <v>5739</v>
      </c>
      <c r="E21" s="180" t="s">
        <v>5632</v>
      </c>
      <c r="F21" s="123" t="s">
        <v>5738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5737</v>
      </c>
      <c r="AE22" s="179" t="s">
        <v>5547</v>
      </c>
      <c r="AF22" s="180">
        <v>28</v>
      </c>
      <c r="AG22" s="180" t="s">
        <v>4857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5425</v>
      </c>
      <c r="D25" s="347" t="s">
        <v>5712</v>
      </c>
      <c r="E25" s="180" t="s">
        <v>5713</v>
      </c>
      <c r="F25" s="123" t="s">
        <v>5717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4070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5720</v>
      </c>
      <c r="AE26" s="179" t="s">
        <v>5714</v>
      </c>
      <c r="AF26" s="180">
        <v>1</v>
      </c>
      <c r="AG26" s="180" t="s">
        <v>4857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4085</v>
      </c>
      <c r="D28" s="347" t="s">
        <v>5712</v>
      </c>
      <c r="E28" s="180" t="s">
        <v>5713</v>
      </c>
      <c r="F28" s="449" t="s">
        <v>5718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4070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5721</v>
      </c>
      <c r="AE29" s="179" t="s">
        <v>5714</v>
      </c>
      <c r="AF29" s="180">
        <v>1</v>
      </c>
      <c r="AG29" s="180" t="s">
        <v>4857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4861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4071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5425</v>
      </c>
      <c r="D33" s="347" t="s">
        <v>5712</v>
      </c>
      <c r="E33" s="180" t="s">
        <v>5713</v>
      </c>
      <c r="F33" s="449" t="s">
        <v>5734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5735</v>
      </c>
      <c r="AE34" s="179" t="s">
        <v>5714</v>
      </c>
      <c r="AF34" s="180">
        <v>1</v>
      </c>
      <c r="AG34" s="180" t="s">
        <v>4857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4723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4085</v>
      </c>
      <c r="D38" s="347"/>
      <c r="E38" s="180"/>
      <c r="F38" s="123" t="s">
        <v>5732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5733</v>
      </c>
      <c r="AE39" s="179"/>
      <c r="AF39" s="180"/>
      <c r="AG39" s="180" t="s">
        <v>4857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5728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4085</v>
      </c>
      <c r="D42" s="347"/>
      <c r="E42" s="180"/>
      <c r="F42" s="123" t="s">
        <v>5729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4857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4876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4877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4875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5435</v>
      </c>
      <c r="D5" s="347"/>
      <c r="E5" s="180"/>
      <c r="F5" s="123" t="s">
        <v>4879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4878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5435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4881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5435</v>
      </c>
      <c r="D13" s="347" t="s">
        <v>5774</v>
      </c>
      <c r="E13" s="180" t="s">
        <v>5775</v>
      </c>
      <c r="F13" s="123" t="s">
        <v>4896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3955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5624</v>
      </c>
      <c r="AF15" s="180">
        <v>0.76700000000000002</v>
      </c>
      <c r="AG15" s="180" t="s">
        <v>3840</v>
      </c>
      <c r="AH15" s="39" t="s">
        <v>5626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4883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5435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4885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5435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4887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5435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4888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5435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4890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5435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4892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5435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4891</v>
      </c>
      <c r="C42" s="61" t="s">
        <v>4893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5435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4895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5435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4897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4898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5435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4901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5435</v>
      </c>
      <c r="D10" s="347" t="s">
        <v>5646</v>
      </c>
      <c r="E10" s="180" t="s">
        <v>5908</v>
      </c>
      <c r="F10" s="123" t="s">
        <v>5649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5663</v>
      </c>
      <c r="AE11" s="179" t="s">
        <v>5664</v>
      </c>
      <c r="AF11" s="182"/>
      <c r="AG11" s="182" t="s">
        <v>5665</v>
      </c>
      <c r="AH11" s="33"/>
    </row>
    <row r="12" spans="2:34" ht="49.9" customHeight="1">
      <c r="B12" s="4"/>
      <c r="C12" s="32"/>
      <c r="D12" s="32"/>
      <c r="E12" s="32"/>
      <c r="F12" s="31" t="s">
        <v>5668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5663</v>
      </c>
      <c r="AE12" s="179" t="s">
        <v>5664</v>
      </c>
      <c r="AF12" s="182"/>
      <c r="AG12" s="182" t="s">
        <v>5665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5776</v>
      </c>
      <c r="E15" s="180" t="s">
        <v>5647</v>
      </c>
      <c r="F15" s="449" t="s">
        <v>5777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5663</v>
      </c>
      <c r="AE16" s="179" t="s">
        <v>3993</v>
      </c>
      <c r="AF16" s="182">
        <v>181.102</v>
      </c>
      <c r="AG16" s="182" t="s">
        <v>5665</v>
      </c>
      <c r="AH16" s="33"/>
    </row>
    <row r="17" spans="2:34" ht="49.9" customHeight="1">
      <c r="B17" s="4"/>
      <c r="C17" s="32"/>
      <c r="D17" s="32"/>
      <c r="E17" s="32"/>
      <c r="F17" s="31" t="s">
        <v>5668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5663</v>
      </c>
      <c r="AE17" s="179" t="s">
        <v>3993</v>
      </c>
      <c r="AF17" s="182">
        <v>181.102</v>
      </c>
      <c r="AG17" s="182" t="s">
        <v>5665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5663</v>
      </c>
      <c r="AE21" s="179" t="s">
        <v>5664</v>
      </c>
      <c r="AF21" s="182"/>
      <c r="AG21" s="182" t="s">
        <v>5665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5663</v>
      </c>
      <c r="AE22" s="179" t="s">
        <v>5664</v>
      </c>
      <c r="AF22" s="182"/>
      <c r="AG22" s="182" t="s">
        <v>5665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4903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5435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5501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5502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5503</v>
      </c>
      <c r="D5" s="347" t="s">
        <v>5507</v>
      </c>
      <c r="E5" s="180" t="s">
        <v>5844</v>
      </c>
      <c r="F5" s="123" t="s">
        <v>5740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5842</v>
      </c>
      <c r="AF6" s="180"/>
      <c r="AG6" s="180" t="s">
        <v>5843</v>
      </c>
      <c r="AH6" s="33"/>
    </row>
    <row r="7" spans="2:34" ht="49.9" customHeight="1">
      <c r="B7" s="4"/>
      <c r="C7" s="32"/>
      <c r="D7" s="32"/>
      <c r="E7" s="32"/>
      <c r="F7" s="31" t="s">
        <v>5506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5495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5503</v>
      </c>
      <c r="D10" s="347" t="s">
        <v>5507</v>
      </c>
      <c r="E10" s="180"/>
      <c r="F10" s="123" t="s">
        <v>5511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5830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5831</v>
      </c>
      <c r="E14" s="180" t="s">
        <v>5840</v>
      </c>
      <c r="F14" s="123" t="s">
        <v>5841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4983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4984</v>
      </c>
      <c r="B3" s="489" t="s">
        <v>4985</v>
      </c>
      <c r="C3" s="489" t="s">
        <v>2010</v>
      </c>
      <c r="D3" s="489" t="s">
        <v>4986</v>
      </c>
      <c r="E3" s="489" t="s">
        <v>4987</v>
      </c>
      <c r="F3" s="489" t="s">
        <v>4988</v>
      </c>
      <c r="G3" s="489" t="s">
        <v>2008</v>
      </c>
      <c r="H3" s="489" t="s">
        <v>4989</v>
      </c>
      <c r="I3" s="491" t="s">
        <v>4990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3" t="s">
        <v>4991</v>
      </c>
      <c r="J4" s="333" t="s">
        <v>4992</v>
      </c>
      <c r="K4" s="333" t="s">
        <v>5324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3" t="s">
        <v>4993</v>
      </c>
      <c r="J5" s="333" t="s">
        <v>4993</v>
      </c>
      <c r="K5" s="333" t="s">
        <v>4994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3" t="s">
        <v>4995</v>
      </c>
      <c r="J6" s="333" t="s">
        <v>4996</v>
      </c>
      <c r="K6" s="333" t="s">
        <v>5325</v>
      </c>
    </row>
    <row r="7" spans="1:11">
      <c r="A7" s="334" t="s">
        <v>4997</v>
      </c>
      <c r="B7" s="334" t="s">
        <v>4997</v>
      </c>
      <c r="C7" s="335" t="s">
        <v>1</v>
      </c>
      <c r="D7" s="336" t="s">
        <v>4997</v>
      </c>
      <c r="E7" s="336" t="s">
        <v>4997</v>
      </c>
      <c r="F7" s="335" t="s">
        <v>4997</v>
      </c>
      <c r="G7" s="334" t="s">
        <v>4997</v>
      </c>
      <c r="H7" s="337"/>
      <c r="I7" s="337"/>
      <c r="J7" s="337"/>
      <c r="K7" s="337"/>
    </row>
    <row r="8" spans="1:11">
      <c r="A8" s="338" t="s">
        <v>4997</v>
      </c>
      <c r="B8" s="338" t="s">
        <v>4997</v>
      </c>
      <c r="C8" s="339" t="s">
        <v>2014</v>
      </c>
      <c r="D8" s="340" t="s">
        <v>4997</v>
      </c>
      <c r="E8" s="340" t="s">
        <v>4997</v>
      </c>
      <c r="F8" s="339" t="s">
        <v>4997</v>
      </c>
      <c r="G8" s="338" t="s">
        <v>4997</v>
      </c>
      <c r="H8" s="341"/>
      <c r="I8" s="341"/>
      <c r="J8" s="341"/>
      <c r="K8" s="341"/>
    </row>
    <row r="9" spans="1:11" ht="24">
      <c r="A9" s="342" t="s">
        <v>1077</v>
      </c>
      <c r="B9" s="342" t="s">
        <v>4997</v>
      </c>
      <c r="C9" s="343" t="s">
        <v>2</v>
      </c>
      <c r="D9" s="344" t="s">
        <v>4998</v>
      </c>
      <c r="E9" s="344" t="s">
        <v>4997</v>
      </c>
      <c r="F9" s="343" t="s">
        <v>4999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4997</v>
      </c>
      <c r="C10" s="343" t="s">
        <v>2</v>
      </c>
      <c r="D10" s="344" t="s">
        <v>5000</v>
      </c>
      <c r="E10" s="344" t="s">
        <v>4997</v>
      </c>
      <c r="F10" s="343" t="s">
        <v>4999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4997</v>
      </c>
      <c r="C11" s="343" t="s">
        <v>2</v>
      </c>
      <c r="D11" s="344" t="s">
        <v>5001</v>
      </c>
      <c r="E11" s="344" t="s">
        <v>4997</v>
      </c>
      <c r="F11" s="343" t="s">
        <v>4999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4997</v>
      </c>
      <c r="C12" s="343" t="s">
        <v>10</v>
      </c>
      <c r="D12" s="344" t="s">
        <v>5002</v>
      </c>
      <c r="E12" s="344" t="s">
        <v>5003</v>
      </c>
      <c r="F12" s="343" t="s">
        <v>5004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4997</v>
      </c>
      <c r="C13" s="343" t="s">
        <v>14</v>
      </c>
      <c r="D13" s="344" t="s">
        <v>5005</v>
      </c>
      <c r="E13" s="344" t="s">
        <v>5006</v>
      </c>
      <c r="F13" s="343" t="s">
        <v>5007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4997</v>
      </c>
      <c r="C14" s="343" t="s">
        <v>22</v>
      </c>
      <c r="D14" s="344" t="s">
        <v>4997</v>
      </c>
      <c r="E14" s="344" t="s">
        <v>5008</v>
      </c>
      <c r="F14" s="343" t="s">
        <v>5009</v>
      </c>
      <c r="G14" s="342" t="s">
        <v>21</v>
      </c>
      <c r="H14" s="345"/>
      <c r="I14" s="345"/>
      <c r="J14" s="345"/>
      <c r="K14" s="345"/>
    </row>
    <row r="15" spans="1:11">
      <c r="A15" s="334" t="s">
        <v>4997</v>
      </c>
      <c r="B15" s="334" t="s">
        <v>4997</v>
      </c>
      <c r="C15" s="335" t="s">
        <v>24</v>
      </c>
      <c r="D15" s="336" t="s">
        <v>4997</v>
      </c>
      <c r="E15" s="336" t="s">
        <v>4997</v>
      </c>
      <c r="F15" s="335" t="s">
        <v>4997</v>
      </c>
      <c r="G15" s="334" t="s">
        <v>4997</v>
      </c>
      <c r="H15" s="337"/>
      <c r="I15" s="337"/>
      <c r="J15" s="337"/>
      <c r="K15" s="337"/>
    </row>
    <row r="16" spans="1:11">
      <c r="A16" s="338" t="s">
        <v>4997</v>
      </c>
      <c r="B16" s="338" t="s">
        <v>4997</v>
      </c>
      <c r="C16" s="339" t="s">
        <v>1452</v>
      </c>
      <c r="D16" s="340" t="s">
        <v>4997</v>
      </c>
      <c r="E16" s="340" t="s">
        <v>4997</v>
      </c>
      <c r="F16" s="339" t="s">
        <v>4997</v>
      </c>
      <c r="G16" s="338" t="s">
        <v>4997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4997</v>
      </c>
      <c r="C17" s="343" t="s">
        <v>1456</v>
      </c>
      <c r="D17" s="344" t="s">
        <v>5010</v>
      </c>
      <c r="E17" s="344" t="s">
        <v>5011</v>
      </c>
      <c r="F17" s="343" t="s">
        <v>5012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4997</v>
      </c>
      <c r="C18" s="343" t="s">
        <v>1456</v>
      </c>
      <c r="D18" s="344" t="s">
        <v>5013</v>
      </c>
      <c r="E18" s="344" t="s">
        <v>5011</v>
      </c>
      <c r="F18" s="343" t="s">
        <v>5014</v>
      </c>
      <c r="G18" s="342" t="s">
        <v>25</v>
      </c>
      <c r="H18" s="345"/>
      <c r="I18" s="345"/>
      <c r="J18" s="345"/>
      <c r="K18" s="345"/>
    </row>
    <row r="19" spans="1:11">
      <c r="A19" s="338" t="s">
        <v>4997</v>
      </c>
      <c r="B19" s="338" t="s">
        <v>4997</v>
      </c>
      <c r="C19" s="339" t="s">
        <v>2027</v>
      </c>
      <c r="D19" s="340" t="s">
        <v>4997</v>
      </c>
      <c r="E19" s="340" t="s">
        <v>4997</v>
      </c>
      <c r="F19" s="339" t="s">
        <v>4997</v>
      </c>
      <c r="G19" s="338" t="s">
        <v>4997</v>
      </c>
      <c r="H19" s="341"/>
      <c r="I19" s="341"/>
      <c r="J19" s="341"/>
      <c r="K19" s="341"/>
    </row>
    <row r="20" spans="1:11">
      <c r="A20" s="342" t="s">
        <v>2035</v>
      </c>
      <c r="B20" s="342" t="s">
        <v>4997</v>
      </c>
      <c r="C20" s="343" t="s">
        <v>1456</v>
      </c>
      <c r="D20" s="344" t="s">
        <v>4997</v>
      </c>
      <c r="E20" s="344" t="s">
        <v>5015</v>
      </c>
      <c r="F20" s="343" t="s">
        <v>5016</v>
      </c>
      <c r="G20" s="342" t="s">
        <v>29</v>
      </c>
      <c r="H20" s="345"/>
      <c r="I20" s="345"/>
      <c r="J20" s="345"/>
      <c r="K20" s="345"/>
    </row>
    <row r="21" spans="1:11">
      <c r="A21" s="334" t="s">
        <v>4997</v>
      </c>
      <c r="B21" s="334" t="s">
        <v>4997</v>
      </c>
      <c r="C21" s="335" t="s">
        <v>32</v>
      </c>
      <c r="D21" s="336" t="s">
        <v>4997</v>
      </c>
      <c r="E21" s="336" t="s">
        <v>4997</v>
      </c>
      <c r="F21" s="335" t="s">
        <v>4997</v>
      </c>
      <c r="G21" s="334" t="s">
        <v>4997</v>
      </c>
      <c r="H21" s="337"/>
      <c r="I21" s="337"/>
      <c r="J21" s="337"/>
      <c r="K21" s="337"/>
    </row>
    <row r="22" spans="1:11">
      <c r="A22" s="338" t="s">
        <v>4997</v>
      </c>
      <c r="B22" s="338" t="s">
        <v>4997</v>
      </c>
      <c r="C22" s="339" t="s">
        <v>33</v>
      </c>
      <c r="D22" s="340" t="s">
        <v>4997</v>
      </c>
      <c r="E22" s="340" t="s">
        <v>4997</v>
      </c>
      <c r="F22" s="339" t="s">
        <v>4997</v>
      </c>
      <c r="G22" s="338" t="s">
        <v>4997</v>
      </c>
      <c r="H22" s="341"/>
      <c r="I22" s="341"/>
      <c r="J22" s="341"/>
      <c r="K22" s="341"/>
    </row>
    <row r="23" spans="1:11">
      <c r="A23" s="342" t="s">
        <v>1178</v>
      </c>
      <c r="B23" s="342" t="s">
        <v>4997</v>
      </c>
      <c r="C23" s="343" t="s">
        <v>34</v>
      </c>
      <c r="D23" s="344" t="s">
        <v>5017</v>
      </c>
      <c r="E23" s="344" t="s">
        <v>5018</v>
      </c>
      <c r="F23" s="343" t="s">
        <v>5019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4997</v>
      </c>
      <c r="C24" s="343" t="s">
        <v>34</v>
      </c>
      <c r="D24" s="344" t="s">
        <v>5020</v>
      </c>
      <c r="E24" s="344" t="s">
        <v>5021</v>
      </c>
      <c r="F24" s="343" t="s">
        <v>5019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4997</v>
      </c>
      <c r="C25" s="343" t="s">
        <v>608</v>
      </c>
      <c r="D25" s="344" t="s">
        <v>5022</v>
      </c>
      <c r="E25" s="344" t="s">
        <v>5023</v>
      </c>
      <c r="F25" s="343" t="s">
        <v>5024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4997</v>
      </c>
      <c r="C26" s="343" t="s">
        <v>608</v>
      </c>
      <c r="D26" s="344" t="s">
        <v>5025</v>
      </c>
      <c r="E26" s="344" t="s">
        <v>5026</v>
      </c>
      <c r="F26" s="343" t="s">
        <v>5027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4997</v>
      </c>
      <c r="C27" s="343" t="s">
        <v>594</v>
      </c>
      <c r="D27" s="344" t="s">
        <v>5028</v>
      </c>
      <c r="E27" s="344" t="s">
        <v>5029</v>
      </c>
      <c r="F27" s="343" t="s">
        <v>5030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4997</v>
      </c>
      <c r="C28" s="343" t="s">
        <v>40</v>
      </c>
      <c r="D28" s="344" t="s">
        <v>5031</v>
      </c>
      <c r="E28" s="344" t="s">
        <v>5032</v>
      </c>
      <c r="F28" s="343" t="s">
        <v>5033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4997</v>
      </c>
      <c r="C29" s="343" t="s">
        <v>45</v>
      </c>
      <c r="D29" s="344" t="s">
        <v>5034</v>
      </c>
      <c r="E29" s="344" t="s">
        <v>5035</v>
      </c>
      <c r="F29" s="343" t="s">
        <v>5036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4997</v>
      </c>
      <c r="C30" s="343" t="s">
        <v>63</v>
      </c>
      <c r="D30" s="344" t="s">
        <v>5037</v>
      </c>
      <c r="E30" s="344" t="s">
        <v>5038</v>
      </c>
      <c r="F30" s="343" t="s">
        <v>5039</v>
      </c>
      <c r="G30" s="342" t="s">
        <v>25</v>
      </c>
      <c r="H30" s="345"/>
      <c r="I30" s="345"/>
      <c r="J30" s="345"/>
      <c r="K30" s="345"/>
    </row>
    <row r="31" spans="1:11">
      <c r="A31" s="338" t="s">
        <v>4997</v>
      </c>
      <c r="B31" s="338" t="s">
        <v>4997</v>
      </c>
      <c r="C31" s="339" t="s">
        <v>77</v>
      </c>
      <c r="D31" s="340" t="s">
        <v>4997</v>
      </c>
      <c r="E31" s="340" t="s">
        <v>4997</v>
      </c>
      <c r="F31" s="339" t="s">
        <v>4997</v>
      </c>
      <c r="G31" s="338" t="s">
        <v>4997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5040</v>
      </c>
      <c r="C32" s="343" t="s">
        <v>608</v>
      </c>
      <c r="D32" s="344" t="s">
        <v>5041</v>
      </c>
      <c r="E32" s="344" t="s">
        <v>5042</v>
      </c>
      <c r="F32" s="343" t="s">
        <v>5024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5043</v>
      </c>
      <c r="C33" s="343" t="s">
        <v>608</v>
      </c>
      <c r="D33" s="344" t="s">
        <v>5041</v>
      </c>
      <c r="E33" s="344" t="s">
        <v>5044</v>
      </c>
      <c r="F33" s="343" t="s">
        <v>5045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4997</v>
      </c>
      <c r="C34" s="343" t="s">
        <v>594</v>
      </c>
      <c r="D34" s="344" t="s">
        <v>5028</v>
      </c>
      <c r="E34" s="344" t="s">
        <v>5029</v>
      </c>
      <c r="F34" s="343" t="s">
        <v>5030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4997</v>
      </c>
      <c r="C35" s="343" t="s">
        <v>40</v>
      </c>
      <c r="D35" s="344" t="s">
        <v>5031</v>
      </c>
      <c r="E35" s="344" t="s">
        <v>5046</v>
      </c>
      <c r="F35" s="343" t="s">
        <v>5033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4997</v>
      </c>
      <c r="C36" s="343" t="s">
        <v>44</v>
      </c>
      <c r="D36" s="344" t="s">
        <v>5031</v>
      </c>
      <c r="E36" s="344" t="s">
        <v>5046</v>
      </c>
      <c r="F36" s="343" t="s">
        <v>5047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4997</v>
      </c>
      <c r="C37" s="343" t="s">
        <v>45</v>
      </c>
      <c r="D37" s="344" t="s">
        <v>5034</v>
      </c>
      <c r="E37" s="344" t="s">
        <v>5035</v>
      </c>
      <c r="F37" s="343" t="s">
        <v>5036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4997</v>
      </c>
      <c r="C38" s="343" t="s">
        <v>78</v>
      </c>
      <c r="D38" s="344" t="s">
        <v>5048</v>
      </c>
      <c r="E38" s="344" t="s">
        <v>4997</v>
      </c>
      <c r="F38" s="343" t="s">
        <v>5049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4997</v>
      </c>
      <c r="C39" s="343" t="s">
        <v>80</v>
      </c>
      <c r="D39" s="344" t="s">
        <v>5050</v>
      </c>
      <c r="E39" s="344" t="s">
        <v>5051</v>
      </c>
      <c r="F39" s="343" t="s">
        <v>5052</v>
      </c>
      <c r="G39" s="342" t="s">
        <v>29</v>
      </c>
      <c r="H39" s="345"/>
      <c r="I39" s="345"/>
      <c r="J39" s="345"/>
      <c r="K39" s="345"/>
    </row>
    <row r="40" spans="1:11">
      <c r="A40" s="338" t="s">
        <v>4997</v>
      </c>
      <c r="B40" s="338" t="s">
        <v>4997</v>
      </c>
      <c r="C40" s="339" t="s">
        <v>74</v>
      </c>
      <c r="D40" s="340" t="s">
        <v>4997</v>
      </c>
      <c r="E40" s="340" t="s">
        <v>4997</v>
      </c>
      <c r="F40" s="339" t="s">
        <v>4997</v>
      </c>
      <c r="G40" s="338" t="s">
        <v>4997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4997</v>
      </c>
      <c r="C41" s="343" t="s">
        <v>608</v>
      </c>
      <c r="D41" s="344" t="s">
        <v>5022</v>
      </c>
      <c r="E41" s="344" t="s">
        <v>5053</v>
      </c>
      <c r="F41" s="343" t="s">
        <v>5045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4997</v>
      </c>
      <c r="C42" s="343" t="s">
        <v>608</v>
      </c>
      <c r="D42" s="344" t="s">
        <v>5025</v>
      </c>
      <c r="E42" s="344" t="s">
        <v>5026</v>
      </c>
      <c r="F42" s="343" t="s">
        <v>5027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4997</v>
      </c>
      <c r="C43" s="343" t="s">
        <v>44</v>
      </c>
      <c r="D43" s="344" t="s">
        <v>5031</v>
      </c>
      <c r="E43" s="344" t="s">
        <v>5054</v>
      </c>
      <c r="F43" s="343" t="s">
        <v>5047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4997</v>
      </c>
      <c r="C44" s="343" t="s">
        <v>45</v>
      </c>
      <c r="D44" s="344" t="s">
        <v>5034</v>
      </c>
      <c r="E44" s="344" t="s">
        <v>5035</v>
      </c>
      <c r="F44" s="343" t="s">
        <v>5036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4997</v>
      </c>
      <c r="C45" s="343" t="s">
        <v>54</v>
      </c>
      <c r="D45" s="344" t="s">
        <v>5055</v>
      </c>
      <c r="E45" s="344" t="s">
        <v>5056</v>
      </c>
      <c r="F45" s="343" t="s">
        <v>5057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5040</v>
      </c>
      <c r="C46" s="343" t="s">
        <v>58</v>
      </c>
      <c r="D46" s="344" t="s">
        <v>5058</v>
      </c>
      <c r="E46" s="344" t="s">
        <v>5059</v>
      </c>
      <c r="F46" s="343" t="s">
        <v>5060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5043</v>
      </c>
      <c r="C47" s="343" t="s">
        <v>58</v>
      </c>
      <c r="D47" s="344" t="s">
        <v>5058</v>
      </c>
      <c r="E47" s="344" t="s">
        <v>5061</v>
      </c>
      <c r="F47" s="343" t="s">
        <v>5062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4997</v>
      </c>
      <c r="C48" s="343" t="s">
        <v>60</v>
      </c>
      <c r="D48" s="344" t="s">
        <v>5063</v>
      </c>
      <c r="E48" s="344" t="s">
        <v>5064</v>
      </c>
      <c r="F48" s="343" t="s">
        <v>5065</v>
      </c>
      <c r="G48" s="342" t="s">
        <v>25</v>
      </c>
      <c r="H48" s="345"/>
      <c r="I48" s="345"/>
      <c r="J48" s="345"/>
      <c r="K48" s="345"/>
    </row>
    <row r="49" spans="1:11">
      <c r="A49" s="338" t="s">
        <v>4997</v>
      </c>
      <c r="B49" s="338" t="s">
        <v>4997</v>
      </c>
      <c r="C49" s="339" t="s">
        <v>1432</v>
      </c>
      <c r="D49" s="340" t="s">
        <v>4997</v>
      </c>
      <c r="E49" s="340" t="s">
        <v>4997</v>
      </c>
      <c r="F49" s="339" t="s">
        <v>4997</v>
      </c>
      <c r="G49" s="338" t="s">
        <v>4997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4997</v>
      </c>
      <c r="C50" s="343" t="s">
        <v>3919</v>
      </c>
      <c r="D50" s="344" t="s">
        <v>4997</v>
      </c>
      <c r="E50" s="344" t="s">
        <v>5066</v>
      </c>
      <c r="F50" s="343" t="s">
        <v>5067</v>
      </c>
      <c r="G50" s="342" t="s">
        <v>21</v>
      </c>
      <c r="H50" s="345"/>
      <c r="I50" s="345"/>
      <c r="J50" s="345"/>
      <c r="K50" s="345"/>
    </row>
    <row r="51" spans="1:11">
      <c r="A51" s="334" t="s">
        <v>4997</v>
      </c>
      <c r="B51" s="334" t="s">
        <v>4997</v>
      </c>
      <c r="C51" s="335" t="s">
        <v>105</v>
      </c>
      <c r="D51" s="336" t="s">
        <v>4997</v>
      </c>
      <c r="E51" s="336" t="s">
        <v>4997</v>
      </c>
      <c r="F51" s="335" t="s">
        <v>4997</v>
      </c>
      <c r="G51" s="334" t="s">
        <v>4997</v>
      </c>
      <c r="H51" s="337"/>
      <c r="I51" s="337"/>
      <c r="J51" s="337"/>
      <c r="K51" s="337"/>
    </row>
    <row r="52" spans="1:11">
      <c r="A52" s="338" t="s">
        <v>4997</v>
      </c>
      <c r="B52" s="338" t="s">
        <v>4997</v>
      </c>
      <c r="C52" s="339" t="s">
        <v>106</v>
      </c>
      <c r="D52" s="340" t="s">
        <v>4997</v>
      </c>
      <c r="E52" s="340" t="s">
        <v>4997</v>
      </c>
      <c r="F52" s="339" t="s">
        <v>4997</v>
      </c>
      <c r="G52" s="338" t="s">
        <v>4997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4997</v>
      </c>
      <c r="C53" s="343" t="s">
        <v>107</v>
      </c>
      <c r="D53" s="344" t="s">
        <v>5068</v>
      </c>
      <c r="E53" s="344" t="s">
        <v>5069</v>
      </c>
      <c r="F53" s="343" t="s">
        <v>5070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4997</v>
      </c>
      <c r="C54" s="343" t="s">
        <v>121</v>
      </c>
      <c r="D54" s="344" t="s">
        <v>5071</v>
      </c>
      <c r="E54" s="344" t="s">
        <v>5072</v>
      </c>
      <c r="F54" s="343" t="s">
        <v>5073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5040</v>
      </c>
      <c r="C55" s="343" t="s">
        <v>121</v>
      </c>
      <c r="D55" s="344" t="s">
        <v>5074</v>
      </c>
      <c r="E55" s="344" t="s">
        <v>5075</v>
      </c>
      <c r="F55" s="343" t="s">
        <v>5076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5043</v>
      </c>
      <c r="C56" s="343" t="s">
        <v>121</v>
      </c>
      <c r="D56" s="344" t="s">
        <v>5074</v>
      </c>
      <c r="E56" s="344" t="s">
        <v>5077</v>
      </c>
      <c r="F56" s="343" t="s">
        <v>5078</v>
      </c>
      <c r="G56" s="342" t="s">
        <v>21</v>
      </c>
      <c r="H56" s="345"/>
      <c r="I56" s="345"/>
      <c r="J56" s="345"/>
      <c r="K56" s="345"/>
    </row>
    <row r="57" spans="1:11">
      <c r="A57" s="338" t="s">
        <v>4997</v>
      </c>
      <c r="B57" s="338" t="s">
        <v>4997</v>
      </c>
      <c r="C57" s="339" t="s">
        <v>123</v>
      </c>
      <c r="D57" s="340" t="s">
        <v>4997</v>
      </c>
      <c r="E57" s="340" t="s">
        <v>4997</v>
      </c>
      <c r="F57" s="339" t="s">
        <v>4997</v>
      </c>
      <c r="G57" s="338" t="s">
        <v>4997</v>
      </c>
      <c r="H57" s="341"/>
      <c r="I57" s="341"/>
      <c r="J57" s="341"/>
      <c r="K57" s="341"/>
    </row>
    <row r="58" spans="1:11">
      <c r="A58" s="342" t="s">
        <v>2296</v>
      </c>
      <c r="B58" s="342" t="s">
        <v>4997</v>
      </c>
      <c r="C58" s="343" t="s">
        <v>124</v>
      </c>
      <c r="D58" s="344" t="s">
        <v>5079</v>
      </c>
      <c r="E58" s="344" t="s">
        <v>4997</v>
      </c>
      <c r="F58" s="343" t="s">
        <v>5080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4997</v>
      </c>
      <c r="C59" s="343" t="s">
        <v>132</v>
      </c>
      <c r="D59" s="344" t="s">
        <v>5079</v>
      </c>
      <c r="E59" s="344" t="s">
        <v>4997</v>
      </c>
      <c r="F59" s="343" t="s">
        <v>5081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5043</v>
      </c>
      <c r="C60" s="343" t="s">
        <v>132</v>
      </c>
      <c r="D60" s="344" t="s">
        <v>5082</v>
      </c>
      <c r="E60" s="344" t="s">
        <v>5083</v>
      </c>
      <c r="F60" s="343" t="s">
        <v>5084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4997</v>
      </c>
      <c r="C61" s="343" t="s">
        <v>132</v>
      </c>
      <c r="D61" s="344" t="s">
        <v>5085</v>
      </c>
      <c r="E61" s="344" t="s">
        <v>4997</v>
      </c>
      <c r="F61" s="343" t="s">
        <v>5086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4997</v>
      </c>
      <c r="C62" s="343" t="s">
        <v>132</v>
      </c>
      <c r="D62" s="344" t="s">
        <v>5087</v>
      </c>
      <c r="E62" s="344" t="s">
        <v>4997</v>
      </c>
      <c r="F62" s="343" t="s">
        <v>5088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4997</v>
      </c>
      <c r="C63" s="343" t="s">
        <v>136</v>
      </c>
      <c r="D63" s="344" t="s">
        <v>5079</v>
      </c>
      <c r="E63" s="344" t="s">
        <v>4997</v>
      </c>
      <c r="F63" s="343" t="s">
        <v>5081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4997</v>
      </c>
      <c r="C64" s="343" t="s">
        <v>136</v>
      </c>
      <c r="D64" s="344" t="s">
        <v>5082</v>
      </c>
      <c r="E64" s="344" t="s">
        <v>5083</v>
      </c>
      <c r="F64" s="343" t="s">
        <v>5084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4997</v>
      </c>
      <c r="C65" s="343" t="s">
        <v>137</v>
      </c>
      <c r="D65" s="344" t="s">
        <v>5089</v>
      </c>
      <c r="E65" s="344" t="s">
        <v>4997</v>
      </c>
      <c r="F65" s="343" t="s">
        <v>5090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4997</v>
      </c>
      <c r="C66" s="343" t="s">
        <v>137</v>
      </c>
      <c r="D66" s="344" t="s">
        <v>5091</v>
      </c>
      <c r="E66" s="344" t="s">
        <v>5092</v>
      </c>
      <c r="F66" s="343" t="s">
        <v>5093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4997</v>
      </c>
      <c r="C67" s="343" t="s">
        <v>137</v>
      </c>
      <c r="D67" s="344" t="s">
        <v>5085</v>
      </c>
      <c r="E67" s="344" t="s">
        <v>4997</v>
      </c>
      <c r="F67" s="343" t="s">
        <v>5094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4997</v>
      </c>
      <c r="C68" s="343" t="s">
        <v>137</v>
      </c>
      <c r="D68" s="344" t="s">
        <v>5087</v>
      </c>
      <c r="E68" s="344" t="s">
        <v>5095</v>
      </c>
      <c r="F68" s="343" t="s">
        <v>5096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4997</v>
      </c>
      <c r="C69" s="343" t="s">
        <v>141</v>
      </c>
      <c r="D69" s="344" t="s">
        <v>5097</v>
      </c>
      <c r="E69" s="344" t="s">
        <v>5098</v>
      </c>
      <c r="F69" s="343" t="s">
        <v>5099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4997</v>
      </c>
      <c r="C70" s="343" t="s">
        <v>141</v>
      </c>
      <c r="D70" s="344" t="s">
        <v>5100</v>
      </c>
      <c r="E70" s="344" t="s">
        <v>5101</v>
      </c>
      <c r="F70" s="343" t="s">
        <v>5102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4997</v>
      </c>
      <c r="C71" s="343" t="s">
        <v>141</v>
      </c>
      <c r="D71" s="344" t="s">
        <v>5103</v>
      </c>
      <c r="E71" s="344" t="s">
        <v>5104</v>
      </c>
      <c r="F71" s="343" t="s">
        <v>5105</v>
      </c>
      <c r="G71" s="342" t="s">
        <v>25</v>
      </c>
      <c r="H71" s="345"/>
      <c r="I71" s="345"/>
      <c r="J71" s="345"/>
      <c r="K71" s="345"/>
    </row>
    <row r="72" spans="1:11">
      <c r="A72" s="338" t="s">
        <v>4997</v>
      </c>
      <c r="B72" s="338" t="s">
        <v>4997</v>
      </c>
      <c r="C72" s="339" t="s">
        <v>142</v>
      </c>
      <c r="D72" s="340" t="s">
        <v>4997</v>
      </c>
      <c r="E72" s="340" t="s">
        <v>4997</v>
      </c>
      <c r="F72" s="339" t="s">
        <v>4997</v>
      </c>
      <c r="G72" s="338" t="s">
        <v>4997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4997</v>
      </c>
      <c r="C73" s="343" t="s">
        <v>143</v>
      </c>
      <c r="D73" s="344" t="s">
        <v>5106</v>
      </c>
      <c r="E73" s="344" t="s">
        <v>5107</v>
      </c>
      <c r="F73" s="343" t="s">
        <v>5108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4997</v>
      </c>
      <c r="C74" s="343" t="s">
        <v>152</v>
      </c>
      <c r="D74" s="344" t="s">
        <v>5109</v>
      </c>
      <c r="E74" s="344" t="s">
        <v>5110</v>
      </c>
      <c r="F74" s="343" t="s">
        <v>5111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5040</v>
      </c>
      <c r="C75" s="343" t="s">
        <v>152</v>
      </c>
      <c r="D75" s="344" t="s">
        <v>5112</v>
      </c>
      <c r="E75" s="344" t="s">
        <v>5113</v>
      </c>
      <c r="F75" s="343" t="s">
        <v>5114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5043</v>
      </c>
      <c r="C76" s="343" t="s">
        <v>152</v>
      </c>
      <c r="D76" s="344" t="s">
        <v>5112</v>
      </c>
      <c r="E76" s="344" t="s">
        <v>5115</v>
      </c>
      <c r="F76" s="343" t="s">
        <v>5116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4997</v>
      </c>
      <c r="C77" s="343" t="s">
        <v>152</v>
      </c>
      <c r="D77" s="344" t="s">
        <v>5117</v>
      </c>
      <c r="E77" s="344" t="s">
        <v>5118</v>
      </c>
      <c r="F77" s="343" t="s">
        <v>5119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4997</v>
      </c>
      <c r="C78" s="343" t="s">
        <v>161</v>
      </c>
      <c r="D78" s="344" t="s">
        <v>5120</v>
      </c>
      <c r="E78" s="344" t="s">
        <v>5101</v>
      </c>
      <c r="F78" s="343" t="s">
        <v>5121</v>
      </c>
      <c r="G78" s="342" t="s">
        <v>25</v>
      </c>
      <c r="H78" s="345"/>
      <c r="I78" s="345"/>
      <c r="J78" s="345"/>
      <c r="K78" s="345"/>
    </row>
    <row r="79" spans="1:11">
      <c r="A79" s="338" t="s">
        <v>4997</v>
      </c>
      <c r="B79" s="338" t="s">
        <v>4997</v>
      </c>
      <c r="C79" s="339" t="s">
        <v>162</v>
      </c>
      <c r="D79" s="340" t="s">
        <v>4997</v>
      </c>
      <c r="E79" s="340" t="s">
        <v>4997</v>
      </c>
      <c r="F79" s="339" t="s">
        <v>4997</v>
      </c>
      <c r="G79" s="338" t="s">
        <v>4997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5040</v>
      </c>
      <c r="C80" s="343" t="s">
        <v>163</v>
      </c>
      <c r="D80" s="344" t="s">
        <v>5122</v>
      </c>
      <c r="E80" s="344" t="s">
        <v>4997</v>
      </c>
      <c r="F80" s="343" t="s">
        <v>5123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5043</v>
      </c>
      <c r="C81" s="343" t="s">
        <v>163</v>
      </c>
      <c r="D81" s="344" t="s">
        <v>5122</v>
      </c>
      <c r="E81" s="344" t="s">
        <v>5124</v>
      </c>
      <c r="F81" s="343" t="s">
        <v>4997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5040</v>
      </c>
      <c r="C82" s="343" t="s">
        <v>163</v>
      </c>
      <c r="D82" s="344" t="s">
        <v>5125</v>
      </c>
      <c r="E82" s="344" t="s">
        <v>5126</v>
      </c>
      <c r="F82" s="343" t="s">
        <v>5123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5043</v>
      </c>
      <c r="C83" s="343" t="s">
        <v>163</v>
      </c>
      <c r="D83" s="344" t="s">
        <v>5125</v>
      </c>
      <c r="E83" s="344" t="s">
        <v>5127</v>
      </c>
      <c r="F83" s="343" t="s">
        <v>4997</v>
      </c>
      <c r="G83" s="342" t="s">
        <v>21</v>
      </c>
      <c r="H83" s="345"/>
      <c r="I83" s="345"/>
      <c r="J83" s="345"/>
      <c r="K83" s="345"/>
    </row>
    <row r="84" spans="1:11">
      <c r="A84" s="338" t="s">
        <v>4997</v>
      </c>
      <c r="B84" s="338" t="s">
        <v>4997</v>
      </c>
      <c r="C84" s="339" t="s">
        <v>168</v>
      </c>
      <c r="D84" s="340" t="s">
        <v>4997</v>
      </c>
      <c r="E84" s="340" t="s">
        <v>4997</v>
      </c>
      <c r="F84" s="339" t="s">
        <v>4997</v>
      </c>
      <c r="G84" s="338" t="s">
        <v>4997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4997</v>
      </c>
      <c r="C85" s="343" t="s">
        <v>179</v>
      </c>
      <c r="D85" s="344" t="s">
        <v>5128</v>
      </c>
      <c r="E85" s="344" t="s">
        <v>5129</v>
      </c>
      <c r="F85" s="343" t="s">
        <v>5130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4997</v>
      </c>
      <c r="C86" s="343" t="s">
        <v>3981</v>
      </c>
      <c r="D86" s="344" t="s">
        <v>4997</v>
      </c>
      <c r="E86" s="344" t="s">
        <v>5131</v>
      </c>
      <c r="F86" s="343" t="s">
        <v>5132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4997</v>
      </c>
      <c r="C87" s="343" t="s">
        <v>85</v>
      </c>
      <c r="D87" s="344" t="s">
        <v>5133</v>
      </c>
      <c r="E87" s="344" t="s">
        <v>5134</v>
      </c>
      <c r="F87" s="343" t="s">
        <v>5135</v>
      </c>
      <c r="G87" s="342" t="s">
        <v>21</v>
      </c>
      <c r="H87" s="345"/>
      <c r="I87" s="345"/>
      <c r="J87" s="345"/>
      <c r="K87" s="345"/>
    </row>
    <row r="88" spans="1:11">
      <c r="A88" s="338" t="s">
        <v>4997</v>
      </c>
      <c r="B88" s="338" t="s">
        <v>4997</v>
      </c>
      <c r="C88" s="339" t="s">
        <v>196</v>
      </c>
      <c r="D88" s="340" t="s">
        <v>4997</v>
      </c>
      <c r="E88" s="340" t="s">
        <v>4997</v>
      </c>
      <c r="F88" s="339" t="s">
        <v>4997</v>
      </c>
      <c r="G88" s="338" t="s">
        <v>4997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4997</v>
      </c>
      <c r="C89" s="343" t="s">
        <v>2474</v>
      </c>
      <c r="D89" s="344" t="s">
        <v>5136</v>
      </c>
      <c r="E89" s="344" t="s">
        <v>5137</v>
      </c>
      <c r="F89" s="343" t="s">
        <v>5138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5040</v>
      </c>
      <c r="C90" s="343" t="s">
        <v>2474</v>
      </c>
      <c r="D90" s="344" t="s">
        <v>5139</v>
      </c>
      <c r="E90" s="344" t="s">
        <v>5140</v>
      </c>
      <c r="F90" s="343" t="s">
        <v>5138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5043</v>
      </c>
      <c r="C91" s="343" t="s">
        <v>2474</v>
      </c>
      <c r="D91" s="344" t="s">
        <v>5139</v>
      </c>
      <c r="E91" s="344" t="s">
        <v>5141</v>
      </c>
      <c r="F91" s="343" t="s">
        <v>5138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4997</v>
      </c>
      <c r="C92" s="343" t="s">
        <v>2512</v>
      </c>
      <c r="D92" s="344" t="s">
        <v>5136</v>
      </c>
      <c r="E92" s="344" t="s">
        <v>5137</v>
      </c>
      <c r="F92" s="343" t="s">
        <v>5142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4997</v>
      </c>
      <c r="C93" s="343" t="s">
        <v>2512</v>
      </c>
      <c r="D93" s="344" t="s">
        <v>5139</v>
      </c>
      <c r="E93" s="344" t="s">
        <v>5140</v>
      </c>
      <c r="F93" s="343" t="s">
        <v>5142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4997</v>
      </c>
      <c r="C94" s="343" t="s">
        <v>2512</v>
      </c>
      <c r="D94" s="344" t="s">
        <v>5143</v>
      </c>
      <c r="E94" s="344" t="s">
        <v>5137</v>
      </c>
      <c r="F94" s="343" t="s">
        <v>5144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4997</v>
      </c>
      <c r="C95" s="343" t="s">
        <v>2512</v>
      </c>
      <c r="D95" s="344" t="s">
        <v>5145</v>
      </c>
      <c r="E95" s="344" t="s">
        <v>5140</v>
      </c>
      <c r="F95" s="343" t="s">
        <v>5144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4997</v>
      </c>
      <c r="C96" s="343" t="s">
        <v>2648</v>
      </c>
      <c r="D96" s="344" t="s">
        <v>5146</v>
      </c>
      <c r="E96" s="344" t="s">
        <v>5137</v>
      </c>
      <c r="F96" s="343" t="s">
        <v>5147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4997</v>
      </c>
      <c r="C97" s="343" t="s">
        <v>2648</v>
      </c>
      <c r="D97" s="344" t="s">
        <v>5148</v>
      </c>
      <c r="E97" s="344" t="s">
        <v>5141</v>
      </c>
      <c r="F97" s="343" t="s">
        <v>5147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4997</v>
      </c>
      <c r="C98" s="343" t="s">
        <v>2685</v>
      </c>
      <c r="D98" s="344" t="s">
        <v>5149</v>
      </c>
      <c r="E98" s="344" t="s">
        <v>5150</v>
      </c>
      <c r="F98" s="343" t="s">
        <v>5151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4997</v>
      </c>
      <c r="C99" s="343" t="s">
        <v>2740</v>
      </c>
      <c r="D99" s="344" t="s">
        <v>5149</v>
      </c>
      <c r="E99" s="344" t="s">
        <v>5137</v>
      </c>
      <c r="F99" s="343" t="s">
        <v>5152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4997</v>
      </c>
      <c r="C100" s="343" t="s">
        <v>228</v>
      </c>
      <c r="D100" s="344" t="s">
        <v>5153</v>
      </c>
      <c r="E100" s="344" t="s">
        <v>4997</v>
      </c>
      <c r="F100" s="343" t="s">
        <v>5154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5040</v>
      </c>
      <c r="C101" s="343" t="s">
        <v>2770</v>
      </c>
      <c r="D101" s="344" t="s">
        <v>5155</v>
      </c>
      <c r="E101" s="344" t="s">
        <v>5156</v>
      </c>
      <c r="F101" s="343" t="s">
        <v>5157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5043</v>
      </c>
      <c r="C102" s="343" t="s">
        <v>2770</v>
      </c>
      <c r="D102" s="344" t="s">
        <v>5155</v>
      </c>
      <c r="E102" s="344" t="s">
        <v>5158</v>
      </c>
      <c r="F102" s="343" t="s">
        <v>5157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5159</v>
      </c>
      <c r="C103" s="343" t="s">
        <v>2770</v>
      </c>
      <c r="D103" s="344" t="s">
        <v>5155</v>
      </c>
      <c r="E103" s="344" t="s">
        <v>5160</v>
      </c>
      <c r="F103" s="343" t="s">
        <v>5157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5161</v>
      </c>
      <c r="C104" s="343" t="s">
        <v>2770</v>
      </c>
      <c r="D104" s="344" t="s">
        <v>5155</v>
      </c>
      <c r="E104" s="344" t="s">
        <v>5162</v>
      </c>
      <c r="F104" s="343" t="s">
        <v>5157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5040</v>
      </c>
      <c r="C105" s="343" t="s">
        <v>2778</v>
      </c>
      <c r="D105" s="344" t="s">
        <v>5163</v>
      </c>
      <c r="E105" s="344" t="s">
        <v>5164</v>
      </c>
      <c r="F105" s="343" t="s">
        <v>5165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5043</v>
      </c>
      <c r="C106" s="343" t="s">
        <v>2778</v>
      </c>
      <c r="D106" s="344" t="s">
        <v>5163</v>
      </c>
      <c r="E106" s="344" t="s">
        <v>5166</v>
      </c>
      <c r="F106" s="343" t="s">
        <v>5165</v>
      </c>
      <c r="G106" s="342" t="s">
        <v>29</v>
      </c>
      <c r="H106" s="345"/>
      <c r="I106" s="345"/>
      <c r="J106" s="345"/>
      <c r="K106" s="345"/>
    </row>
    <row r="107" spans="1:11">
      <c r="A107" s="338" t="s">
        <v>4997</v>
      </c>
      <c r="B107" s="338" t="s">
        <v>4997</v>
      </c>
      <c r="C107" s="339" t="s">
        <v>234</v>
      </c>
      <c r="D107" s="340" t="s">
        <v>4997</v>
      </c>
      <c r="E107" s="340" t="s">
        <v>4997</v>
      </c>
      <c r="F107" s="339" t="s">
        <v>4997</v>
      </c>
      <c r="G107" s="338" t="s">
        <v>4997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4997</v>
      </c>
      <c r="C108" s="343" t="s">
        <v>236</v>
      </c>
      <c r="D108" s="344" t="s">
        <v>5167</v>
      </c>
      <c r="E108" s="344" t="s">
        <v>5168</v>
      </c>
      <c r="F108" s="343" t="s">
        <v>5169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4997</v>
      </c>
      <c r="C109" s="343" t="s">
        <v>239</v>
      </c>
      <c r="D109" s="344" t="s">
        <v>4997</v>
      </c>
      <c r="E109" s="344" t="s">
        <v>5170</v>
      </c>
      <c r="F109" s="343" t="s">
        <v>5171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4997</v>
      </c>
      <c r="C110" s="343" t="s">
        <v>242</v>
      </c>
      <c r="D110" s="344" t="s">
        <v>4997</v>
      </c>
      <c r="E110" s="344" t="s">
        <v>5172</v>
      </c>
      <c r="F110" s="343" t="s">
        <v>5173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4997</v>
      </c>
      <c r="C111" s="343" t="s">
        <v>246</v>
      </c>
      <c r="D111" s="344" t="s">
        <v>5174</v>
      </c>
      <c r="E111" s="344" t="s">
        <v>5175</v>
      </c>
      <c r="F111" s="343" t="s">
        <v>5176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4997</v>
      </c>
      <c r="C112" s="343" t="s">
        <v>258</v>
      </c>
      <c r="D112" s="344" t="s">
        <v>5177</v>
      </c>
      <c r="E112" s="344" t="s">
        <v>5178</v>
      </c>
      <c r="F112" s="343" t="s">
        <v>5179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4997</v>
      </c>
      <c r="C113" s="343" t="s">
        <v>258</v>
      </c>
      <c r="D113" s="344" t="s">
        <v>5180</v>
      </c>
      <c r="E113" s="344" t="s">
        <v>5181</v>
      </c>
      <c r="F113" s="343" t="s">
        <v>5182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4997</v>
      </c>
      <c r="C114" s="343" t="s">
        <v>268</v>
      </c>
      <c r="D114" s="344" t="s">
        <v>5183</v>
      </c>
      <c r="E114" s="344" t="s">
        <v>5184</v>
      </c>
      <c r="F114" s="343" t="s">
        <v>5185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4997</v>
      </c>
      <c r="C115" s="343" t="s">
        <v>285</v>
      </c>
      <c r="D115" s="344" t="s">
        <v>5186</v>
      </c>
      <c r="E115" s="344" t="s">
        <v>5187</v>
      </c>
      <c r="F115" s="343" t="s">
        <v>5188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4997</v>
      </c>
      <c r="C116" s="343" t="s">
        <v>288</v>
      </c>
      <c r="D116" s="344" t="s">
        <v>5189</v>
      </c>
      <c r="E116" s="344" t="s">
        <v>5190</v>
      </c>
      <c r="F116" s="343" t="s">
        <v>5191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4997</v>
      </c>
      <c r="C117" s="343" t="s">
        <v>289</v>
      </c>
      <c r="D117" s="344" t="s">
        <v>5189</v>
      </c>
      <c r="E117" s="344" t="s">
        <v>5192</v>
      </c>
      <c r="F117" s="343" t="s">
        <v>5193</v>
      </c>
      <c r="G117" s="342" t="s">
        <v>21</v>
      </c>
      <c r="H117" s="345"/>
      <c r="I117" s="345"/>
      <c r="J117" s="345"/>
      <c r="K117" s="345"/>
    </row>
    <row r="118" spans="1:11">
      <c r="A118" s="338" t="s">
        <v>4997</v>
      </c>
      <c r="B118" s="338" t="s">
        <v>4997</v>
      </c>
      <c r="C118" s="339" t="s">
        <v>315</v>
      </c>
      <c r="D118" s="340" t="s">
        <v>4997</v>
      </c>
      <c r="E118" s="340" t="s">
        <v>4997</v>
      </c>
      <c r="F118" s="339" t="s">
        <v>4997</v>
      </c>
      <c r="G118" s="338" t="s">
        <v>4997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5040</v>
      </c>
      <c r="C119" s="343" t="s">
        <v>316</v>
      </c>
      <c r="D119" s="344" t="s">
        <v>5194</v>
      </c>
      <c r="E119" s="344" t="s">
        <v>5195</v>
      </c>
      <c r="F119" s="343" t="s">
        <v>5196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5043</v>
      </c>
      <c r="C120" s="343" t="s">
        <v>316</v>
      </c>
      <c r="D120" s="344" t="s">
        <v>5194</v>
      </c>
      <c r="E120" s="344" t="s">
        <v>5197</v>
      </c>
      <c r="F120" s="343" t="s">
        <v>5198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4997</v>
      </c>
      <c r="C121" s="343" t="s">
        <v>316</v>
      </c>
      <c r="D121" s="344" t="s">
        <v>5199</v>
      </c>
      <c r="E121" s="344" t="s">
        <v>5200</v>
      </c>
      <c r="F121" s="343" t="s">
        <v>5201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4997</v>
      </c>
      <c r="C122" s="343" t="s">
        <v>316</v>
      </c>
      <c r="D122" s="344" t="s">
        <v>5202</v>
      </c>
      <c r="E122" s="344" t="s">
        <v>5203</v>
      </c>
      <c r="F122" s="343" t="s">
        <v>5204</v>
      </c>
      <c r="G122" s="342" t="s">
        <v>21</v>
      </c>
      <c r="H122" s="345"/>
      <c r="I122" s="345"/>
      <c r="J122" s="345"/>
      <c r="K122" s="345"/>
    </row>
    <row r="123" spans="1:11">
      <c r="A123" s="338" t="s">
        <v>4997</v>
      </c>
      <c r="B123" s="338" t="s">
        <v>4997</v>
      </c>
      <c r="C123" s="339" t="s">
        <v>345</v>
      </c>
      <c r="D123" s="340" t="s">
        <v>4997</v>
      </c>
      <c r="E123" s="340" t="s">
        <v>4997</v>
      </c>
      <c r="F123" s="339" t="s">
        <v>4997</v>
      </c>
      <c r="G123" s="338" t="s">
        <v>4997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4997</v>
      </c>
      <c r="C124" s="343" t="s">
        <v>346</v>
      </c>
      <c r="D124" s="344" t="s">
        <v>5205</v>
      </c>
      <c r="E124" s="344" t="s">
        <v>4997</v>
      </c>
      <c r="F124" s="343" t="s">
        <v>5206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4997</v>
      </c>
      <c r="C125" s="343" t="s">
        <v>346</v>
      </c>
      <c r="D125" s="344" t="s">
        <v>5207</v>
      </c>
      <c r="E125" s="344" t="s">
        <v>4997</v>
      </c>
      <c r="F125" s="343" t="s">
        <v>5206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4997</v>
      </c>
      <c r="C126" s="343" t="s">
        <v>353</v>
      </c>
      <c r="D126" s="344" t="s">
        <v>5205</v>
      </c>
      <c r="E126" s="344" t="s">
        <v>4997</v>
      </c>
      <c r="F126" s="343" t="s">
        <v>5206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4997</v>
      </c>
      <c r="C127" s="343" t="s">
        <v>1573</v>
      </c>
      <c r="D127" s="344" t="s">
        <v>5208</v>
      </c>
      <c r="E127" s="344" t="s">
        <v>4997</v>
      </c>
      <c r="F127" s="343" t="s">
        <v>5209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4997</v>
      </c>
      <c r="C128" s="343" t="s">
        <v>1573</v>
      </c>
      <c r="D128" s="344" t="s">
        <v>5210</v>
      </c>
      <c r="E128" s="344" t="s">
        <v>4997</v>
      </c>
      <c r="F128" s="343" t="s">
        <v>5209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4997</v>
      </c>
      <c r="C129" s="343" t="s">
        <v>355</v>
      </c>
      <c r="D129" s="344" t="s">
        <v>5211</v>
      </c>
      <c r="E129" s="344" t="s">
        <v>4997</v>
      </c>
      <c r="F129" s="343" t="s">
        <v>5212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4997</v>
      </c>
      <c r="C130" s="343" t="s">
        <v>356</v>
      </c>
      <c r="D130" s="344" t="s">
        <v>5213</v>
      </c>
      <c r="E130" s="344" t="s">
        <v>4997</v>
      </c>
      <c r="F130" s="343" t="s">
        <v>5214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4997</v>
      </c>
      <c r="C131" s="343" t="s">
        <v>360</v>
      </c>
      <c r="D131" s="344" t="s">
        <v>5215</v>
      </c>
      <c r="E131" s="344" t="s">
        <v>5216</v>
      </c>
      <c r="F131" s="343" t="s">
        <v>5217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4997</v>
      </c>
      <c r="C132" s="343" t="s">
        <v>360</v>
      </c>
      <c r="D132" s="344" t="s">
        <v>5218</v>
      </c>
      <c r="E132" s="344" t="s">
        <v>5219</v>
      </c>
      <c r="F132" s="343" t="s">
        <v>5217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4997</v>
      </c>
      <c r="C133" s="343" t="s">
        <v>366</v>
      </c>
      <c r="D133" s="344" t="s">
        <v>5220</v>
      </c>
      <c r="E133" s="344" t="s">
        <v>5221</v>
      </c>
      <c r="F133" s="343" t="s">
        <v>5222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4997</v>
      </c>
      <c r="C134" s="343" t="s">
        <v>369</v>
      </c>
      <c r="D134" s="344" t="s">
        <v>5223</v>
      </c>
      <c r="E134" s="344" t="s">
        <v>5224</v>
      </c>
      <c r="F134" s="343" t="s">
        <v>5222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4997</v>
      </c>
      <c r="C135" s="343" t="s">
        <v>379</v>
      </c>
      <c r="D135" s="344" t="s">
        <v>5225</v>
      </c>
      <c r="E135" s="344" t="s">
        <v>5226</v>
      </c>
      <c r="F135" s="343" t="s">
        <v>5227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4997</v>
      </c>
      <c r="C136" s="343" t="s">
        <v>385</v>
      </c>
      <c r="D136" s="344" t="s">
        <v>4997</v>
      </c>
      <c r="E136" s="344" t="s">
        <v>4997</v>
      </c>
      <c r="F136" s="343" t="s">
        <v>5228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5040</v>
      </c>
      <c r="C137" s="343" t="s">
        <v>394</v>
      </c>
      <c r="D137" s="344" t="s">
        <v>5229</v>
      </c>
      <c r="E137" s="344" t="s">
        <v>5230</v>
      </c>
      <c r="F137" s="343" t="s">
        <v>5231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5043</v>
      </c>
      <c r="C138" s="343" t="s">
        <v>394</v>
      </c>
      <c r="D138" s="344" t="s">
        <v>5229</v>
      </c>
      <c r="E138" s="344" t="s">
        <v>5232</v>
      </c>
      <c r="F138" s="343" t="s">
        <v>5231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4997</v>
      </c>
      <c r="C139" s="343" t="s">
        <v>396</v>
      </c>
      <c r="D139" s="344" t="s">
        <v>5229</v>
      </c>
      <c r="E139" s="344" t="s">
        <v>4997</v>
      </c>
      <c r="F139" s="343" t="s">
        <v>5233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4997</v>
      </c>
      <c r="C140" s="343" t="s">
        <v>397</v>
      </c>
      <c r="D140" s="344" t="s">
        <v>5229</v>
      </c>
      <c r="E140" s="344" t="s">
        <v>4997</v>
      </c>
      <c r="F140" s="343" t="s">
        <v>5234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4997</v>
      </c>
      <c r="C141" s="343" t="s">
        <v>401</v>
      </c>
      <c r="D141" s="344" t="s">
        <v>5229</v>
      </c>
      <c r="E141" s="344" t="s">
        <v>4997</v>
      </c>
      <c r="F141" s="343" t="s">
        <v>5235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4997</v>
      </c>
      <c r="C142" s="343" t="s">
        <v>412</v>
      </c>
      <c r="D142" s="344" t="s">
        <v>4997</v>
      </c>
      <c r="E142" s="344" t="s">
        <v>4997</v>
      </c>
      <c r="F142" s="343" t="s">
        <v>5236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4997</v>
      </c>
      <c r="C143" s="343" t="s">
        <v>418</v>
      </c>
      <c r="D143" s="344" t="s">
        <v>5237</v>
      </c>
      <c r="E143" s="344" t="s">
        <v>5238</v>
      </c>
      <c r="F143" s="343" t="s">
        <v>5239</v>
      </c>
      <c r="G143" s="342" t="s">
        <v>25</v>
      </c>
      <c r="H143" s="345"/>
      <c r="I143" s="345"/>
      <c r="J143" s="345"/>
      <c r="K143" s="345"/>
    </row>
    <row r="144" spans="1:11">
      <c r="A144" s="338" t="s">
        <v>4997</v>
      </c>
      <c r="B144" s="338" t="s">
        <v>4997</v>
      </c>
      <c r="C144" s="339" t="s">
        <v>435</v>
      </c>
      <c r="D144" s="340" t="s">
        <v>4997</v>
      </c>
      <c r="E144" s="340" t="s">
        <v>4997</v>
      </c>
      <c r="F144" s="339" t="s">
        <v>4997</v>
      </c>
      <c r="G144" s="338" t="s">
        <v>4997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4997</v>
      </c>
      <c r="C145" s="343" t="s">
        <v>474</v>
      </c>
      <c r="D145" s="344" t="s">
        <v>4997</v>
      </c>
      <c r="E145" s="344" t="s">
        <v>4997</v>
      </c>
      <c r="F145" s="343" t="s">
        <v>4997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4997</v>
      </c>
      <c r="B146" s="334" t="s">
        <v>4997</v>
      </c>
      <c r="C146" s="335" t="s">
        <v>320</v>
      </c>
      <c r="D146" s="336" t="s">
        <v>4997</v>
      </c>
      <c r="E146" s="336" t="s">
        <v>4997</v>
      </c>
      <c r="F146" s="335" t="s">
        <v>4997</v>
      </c>
      <c r="G146" s="334" t="s">
        <v>4997</v>
      </c>
      <c r="H146" s="337"/>
      <c r="I146" s="337"/>
      <c r="J146" s="337"/>
      <c r="K146" s="337"/>
    </row>
    <row r="147" spans="1:11">
      <c r="A147" s="338" t="s">
        <v>4997</v>
      </c>
      <c r="B147" s="338" t="s">
        <v>4997</v>
      </c>
      <c r="C147" s="339" t="s">
        <v>2014</v>
      </c>
      <c r="D147" s="340" t="s">
        <v>4997</v>
      </c>
      <c r="E147" s="340" t="s">
        <v>4997</v>
      </c>
      <c r="F147" s="339" t="s">
        <v>4997</v>
      </c>
      <c r="G147" s="338" t="s">
        <v>4997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4997</v>
      </c>
      <c r="C148" s="343" t="s">
        <v>321</v>
      </c>
      <c r="D148" s="344" t="s">
        <v>5240</v>
      </c>
      <c r="E148" s="344" t="s">
        <v>5241</v>
      </c>
      <c r="F148" s="343" t="s">
        <v>5242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4997</v>
      </c>
      <c r="C149" s="343" t="s">
        <v>327</v>
      </c>
      <c r="D149" s="344" t="s">
        <v>5243</v>
      </c>
      <c r="E149" s="344" t="s">
        <v>5244</v>
      </c>
      <c r="F149" s="343" t="s">
        <v>5245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4997</v>
      </c>
      <c r="C150" s="343" t="s">
        <v>327</v>
      </c>
      <c r="D150" s="344" t="s">
        <v>5246</v>
      </c>
      <c r="E150" s="344" t="s">
        <v>5247</v>
      </c>
      <c r="F150" s="343" t="s">
        <v>5248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5040</v>
      </c>
      <c r="C151" s="343" t="s">
        <v>340</v>
      </c>
      <c r="D151" s="344" t="s">
        <v>5249</v>
      </c>
      <c r="E151" s="344" t="s">
        <v>5250</v>
      </c>
      <c r="F151" s="343" t="s">
        <v>5251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5043</v>
      </c>
      <c r="C152" s="343" t="s">
        <v>340</v>
      </c>
      <c r="D152" s="344" t="s">
        <v>5249</v>
      </c>
      <c r="E152" s="344" t="s">
        <v>5252</v>
      </c>
      <c r="F152" s="343" t="s">
        <v>5251</v>
      </c>
      <c r="G152" s="342" t="s">
        <v>25</v>
      </c>
      <c r="H152" s="345"/>
      <c r="I152" s="345"/>
      <c r="J152" s="345"/>
      <c r="K152" s="345"/>
    </row>
    <row r="153" spans="1:11">
      <c r="A153" s="334" t="s">
        <v>4997</v>
      </c>
      <c r="B153" s="334" t="s">
        <v>4997</v>
      </c>
      <c r="C153" s="335" t="s">
        <v>1740</v>
      </c>
      <c r="D153" s="336" t="s">
        <v>4997</v>
      </c>
      <c r="E153" s="336" t="s">
        <v>4997</v>
      </c>
      <c r="F153" s="335" t="s">
        <v>4997</v>
      </c>
      <c r="G153" s="334" t="s">
        <v>4997</v>
      </c>
      <c r="H153" s="337"/>
      <c r="I153" s="337"/>
      <c r="J153" s="337"/>
      <c r="K153" s="337"/>
    </row>
    <row r="154" spans="1:11">
      <c r="A154" s="338" t="s">
        <v>4997</v>
      </c>
      <c r="B154" s="338" t="s">
        <v>4997</v>
      </c>
      <c r="C154" s="339" t="s">
        <v>1741</v>
      </c>
      <c r="D154" s="340" t="s">
        <v>4997</v>
      </c>
      <c r="E154" s="340" t="s">
        <v>4997</v>
      </c>
      <c r="F154" s="339" t="s">
        <v>4997</v>
      </c>
      <c r="G154" s="338" t="s">
        <v>4997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4997</v>
      </c>
      <c r="C155" s="343" t="s">
        <v>1742</v>
      </c>
      <c r="D155" s="344" t="s">
        <v>4997</v>
      </c>
      <c r="E155" s="344" t="s">
        <v>5253</v>
      </c>
      <c r="F155" s="343" t="s">
        <v>5254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4997</v>
      </c>
      <c r="C156" s="343" t="s">
        <v>1745</v>
      </c>
      <c r="D156" s="344" t="s">
        <v>4997</v>
      </c>
      <c r="E156" s="344" t="s">
        <v>5253</v>
      </c>
      <c r="F156" s="343" t="s">
        <v>5254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4997</v>
      </c>
      <c r="C157" s="343" t="s">
        <v>1748</v>
      </c>
      <c r="D157" s="344" t="s">
        <v>4997</v>
      </c>
      <c r="E157" s="344" t="s">
        <v>5253</v>
      </c>
      <c r="F157" s="343" t="s">
        <v>5254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4997</v>
      </c>
      <c r="C158" s="343" t="s">
        <v>1760</v>
      </c>
      <c r="D158" s="344" t="s">
        <v>4997</v>
      </c>
      <c r="E158" s="344" t="s">
        <v>5255</v>
      </c>
      <c r="F158" s="343" t="s">
        <v>5256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4997</v>
      </c>
      <c r="C159" s="343" t="s">
        <v>1766</v>
      </c>
      <c r="D159" s="344" t="s">
        <v>4997</v>
      </c>
      <c r="E159" s="344" t="s">
        <v>5253</v>
      </c>
      <c r="F159" s="343" t="s">
        <v>5254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4997</v>
      </c>
      <c r="C160" s="343" t="s">
        <v>1769</v>
      </c>
      <c r="D160" s="344" t="s">
        <v>5257</v>
      </c>
      <c r="E160" s="344" t="s">
        <v>5258</v>
      </c>
      <c r="F160" s="343" t="s">
        <v>5259</v>
      </c>
      <c r="G160" s="342" t="s">
        <v>21</v>
      </c>
      <c r="H160" s="345"/>
      <c r="I160" s="345"/>
      <c r="J160" s="345"/>
      <c r="K160" s="345"/>
    </row>
    <row r="161" spans="1:11">
      <c r="A161" s="334" t="s">
        <v>4997</v>
      </c>
      <c r="B161" s="334" t="s">
        <v>4997</v>
      </c>
      <c r="C161" s="335" t="s">
        <v>1789</v>
      </c>
      <c r="D161" s="336" t="s">
        <v>4997</v>
      </c>
      <c r="E161" s="336" t="s">
        <v>4997</v>
      </c>
      <c r="F161" s="335" t="s">
        <v>4997</v>
      </c>
      <c r="G161" s="334" t="s">
        <v>4997</v>
      </c>
      <c r="H161" s="337"/>
      <c r="I161" s="337"/>
      <c r="J161" s="337"/>
      <c r="K161" s="337"/>
    </row>
    <row r="162" spans="1:11">
      <c r="A162" s="338" t="s">
        <v>4997</v>
      </c>
      <c r="B162" s="338" t="s">
        <v>4997</v>
      </c>
      <c r="C162" s="339" t="s">
        <v>1741</v>
      </c>
      <c r="D162" s="340" t="s">
        <v>4997</v>
      </c>
      <c r="E162" s="340" t="s">
        <v>4997</v>
      </c>
      <c r="F162" s="339" t="s">
        <v>4997</v>
      </c>
      <c r="G162" s="338" t="s">
        <v>4997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4997</v>
      </c>
      <c r="C163" s="343" t="s">
        <v>1790</v>
      </c>
      <c r="D163" s="344" t="s">
        <v>4997</v>
      </c>
      <c r="E163" s="344" t="s">
        <v>5260</v>
      </c>
      <c r="F163" s="343" t="s">
        <v>5261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4997</v>
      </c>
      <c r="C164" s="343" t="s">
        <v>1793</v>
      </c>
      <c r="D164" s="344" t="s">
        <v>4997</v>
      </c>
      <c r="E164" s="344" t="s">
        <v>5262</v>
      </c>
      <c r="F164" s="343" t="s">
        <v>5263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4997</v>
      </c>
      <c r="C165" s="343" t="s">
        <v>1799</v>
      </c>
      <c r="D165" s="344" t="s">
        <v>4997</v>
      </c>
      <c r="E165" s="344" t="s">
        <v>5264</v>
      </c>
      <c r="F165" s="343" t="s">
        <v>5265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4997</v>
      </c>
      <c r="C166" s="343" t="s">
        <v>1805</v>
      </c>
      <c r="D166" s="344" t="s">
        <v>4997</v>
      </c>
      <c r="E166" s="344" t="s">
        <v>4997</v>
      </c>
      <c r="F166" s="343" t="s">
        <v>5266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4997</v>
      </c>
      <c r="C167" s="343" t="s">
        <v>1808</v>
      </c>
      <c r="D167" s="344" t="s">
        <v>5267</v>
      </c>
      <c r="E167" s="344" t="s">
        <v>5268</v>
      </c>
      <c r="F167" s="343" t="s">
        <v>5269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4997</v>
      </c>
      <c r="C168" s="343" t="s">
        <v>1817</v>
      </c>
      <c r="D168" s="344" t="s">
        <v>5017</v>
      </c>
      <c r="E168" s="344" t="s">
        <v>5270</v>
      </c>
      <c r="F168" s="343" t="s">
        <v>5271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4997</v>
      </c>
      <c r="C169" s="343" t="s">
        <v>1817</v>
      </c>
      <c r="D169" s="344" t="s">
        <v>5020</v>
      </c>
      <c r="E169" s="344" t="s">
        <v>5270</v>
      </c>
      <c r="F169" s="343" t="s">
        <v>5271</v>
      </c>
      <c r="G169" s="342" t="s">
        <v>29</v>
      </c>
      <c r="H169" s="345"/>
      <c r="I169" s="345"/>
      <c r="J169" s="345"/>
      <c r="K169" s="345"/>
    </row>
    <row r="170" spans="1:11">
      <c r="A170" s="334" t="s">
        <v>4997</v>
      </c>
      <c r="B170" s="334" t="s">
        <v>4997</v>
      </c>
      <c r="C170" s="335" t="s">
        <v>1837</v>
      </c>
      <c r="D170" s="336" t="s">
        <v>4997</v>
      </c>
      <c r="E170" s="336" t="s">
        <v>4997</v>
      </c>
      <c r="F170" s="335" t="s">
        <v>4997</v>
      </c>
      <c r="G170" s="334" t="s">
        <v>4997</v>
      </c>
      <c r="H170" s="337"/>
      <c r="I170" s="337"/>
      <c r="J170" s="337"/>
      <c r="K170" s="337"/>
    </row>
    <row r="171" spans="1:11">
      <c r="A171" s="338" t="s">
        <v>4997</v>
      </c>
      <c r="B171" s="338" t="s">
        <v>4997</v>
      </c>
      <c r="C171" s="339" t="s">
        <v>1741</v>
      </c>
      <c r="D171" s="340" t="s">
        <v>4997</v>
      </c>
      <c r="E171" s="340" t="s">
        <v>4997</v>
      </c>
      <c r="F171" s="339" t="s">
        <v>4997</v>
      </c>
      <c r="G171" s="338" t="s">
        <v>4997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4997</v>
      </c>
      <c r="C172" s="343" t="s">
        <v>1760</v>
      </c>
      <c r="D172" s="344" t="s">
        <v>4997</v>
      </c>
      <c r="E172" s="344" t="s">
        <v>5255</v>
      </c>
      <c r="F172" s="343" t="s">
        <v>5272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4997</v>
      </c>
      <c r="C173" s="343" t="s">
        <v>1838</v>
      </c>
      <c r="D173" s="344" t="s">
        <v>4997</v>
      </c>
      <c r="E173" s="344" t="s">
        <v>5253</v>
      </c>
      <c r="F173" s="343" t="s">
        <v>5273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4997</v>
      </c>
      <c r="C174" s="343" t="s">
        <v>1841</v>
      </c>
      <c r="D174" s="344" t="s">
        <v>4997</v>
      </c>
      <c r="E174" s="344" t="s">
        <v>5253</v>
      </c>
      <c r="F174" s="343" t="s">
        <v>5273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4997</v>
      </c>
      <c r="C175" s="343" t="s">
        <v>1844</v>
      </c>
      <c r="D175" s="344" t="s">
        <v>4997</v>
      </c>
      <c r="E175" s="344" t="s">
        <v>5253</v>
      </c>
      <c r="F175" s="343" t="s">
        <v>5273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4997</v>
      </c>
      <c r="C176" s="343" t="s">
        <v>3600</v>
      </c>
      <c r="D176" s="344" t="s">
        <v>4997</v>
      </c>
      <c r="E176" s="344" t="s">
        <v>5006</v>
      </c>
      <c r="F176" s="343" t="s">
        <v>5274</v>
      </c>
      <c r="G176" s="342" t="s">
        <v>4</v>
      </c>
      <c r="H176" s="345"/>
      <c r="I176" s="345"/>
      <c r="J176" s="345"/>
      <c r="K176" s="345"/>
    </row>
    <row r="177" spans="1:11">
      <c r="A177" s="334" t="s">
        <v>4997</v>
      </c>
      <c r="B177" s="334" t="s">
        <v>4997</v>
      </c>
      <c r="C177" s="335" t="s">
        <v>1878</v>
      </c>
      <c r="D177" s="336" t="s">
        <v>4997</v>
      </c>
      <c r="E177" s="336" t="s">
        <v>4997</v>
      </c>
      <c r="F177" s="335" t="s">
        <v>4997</v>
      </c>
      <c r="G177" s="334" t="s">
        <v>4997</v>
      </c>
      <c r="H177" s="337"/>
      <c r="I177" s="337"/>
      <c r="J177" s="337"/>
      <c r="K177" s="337"/>
    </row>
    <row r="178" spans="1:11">
      <c r="A178" s="338" t="s">
        <v>4997</v>
      </c>
      <c r="B178" s="338" t="s">
        <v>4997</v>
      </c>
      <c r="C178" s="339" t="s">
        <v>1741</v>
      </c>
      <c r="D178" s="340" t="s">
        <v>4997</v>
      </c>
      <c r="E178" s="340" t="s">
        <v>4997</v>
      </c>
      <c r="F178" s="339" t="s">
        <v>4997</v>
      </c>
      <c r="G178" s="338" t="s">
        <v>4997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4997</v>
      </c>
      <c r="C179" s="343" t="s">
        <v>1790</v>
      </c>
      <c r="D179" s="344" t="s">
        <v>4997</v>
      </c>
      <c r="E179" s="344" t="s">
        <v>5260</v>
      </c>
      <c r="F179" s="343" t="s">
        <v>5275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4997</v>
      </c>
      <c r="C180" s="343" t="s">
        <v>1793</v>
      </c>
      <c r="D180" s="344" t="s">
        <v>4997</v>
      </c>
      <c r="E180" s="344" t="s">
        <v>5262</v>
      </c>
      <c r="F180" s="343" t="s">
        <v>5276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4997</v>
      </c>
      <c r="C181" s="343" t="s">
        <v>1799</v>
      </c>
      <c r="D181" s="344" t="s">
        <v>4997</v>
      </c>
      <c r="E181" s="344" t="s">
        <v>5264</v>
      </c>
      <c r="F181" s="343" t="s">
        <v>5277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4997</v>
      </c>
      <c r="C182" s="343" t="s">
        <v>1805</v>
      </c>
      <c r="D182" s="344" t="s">
        <v>4997</v>
      </c>
      <c r="E182" s="344" t="s">
        <v>4997</v>
      </c>
      <c r="F182" s="343" t="s">
        <v>5278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4997</v>
      </c>
      <c r="C183" s="343" t="s">
        <v>1808</v>
      </c>
      <c r="D183" s="344" t="s">
        <v>5267</v>
      </c>
      <c r="E183" s="344" t="s">
        <v>5279</v>
      </c>
      <c r="F183" s="343" t="s">
        <v>5280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H496" sqref="H49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4067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5730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4209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5500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5460</v>
      </c>
      <c r="E4" s="356" t="s">
        <v>5477</v>
      </c>
      <c r="F4" s="355" t="s">
        <v>1991</v>
      </c>
      <c r="G4" s="355" t="s">
        <v>1981</v>
      </c>
    </row>
    <row r="5" spans="2:7" ht="21.6" customHeight="1">
      <c r="B5" s="354"/>
      <c r="C5" s="194" t="s">
        <v>4031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5788</v>
      </c>
      <c r="F6" s="367" t="s">
        <v>5934</v>
      </c>
      <c r="G6" s="364"/>
    </row>
    <row r="7" spans="2:7" ht="142.15" customHeight="1">
      <c r="B7" s="41"/>
      <c r="C7" s="416" t="s">
        <v>5784</v>
      </c>
      <c r="D7" s="363"/>
      <c r="E7" s="357" t="s">
        <v>5786</v>
      </c>
      <c r="F7" s="363" t="s">
        <v>5787</v>
      </c>
      <c r="G7" s="364"/>
    </row>
    <row r="8" spans="2:7" ht="49.9" customHeight="1">
      <c r="B8" s="41"/>
      <c r="C8" s="416" t="s">
        <v>5790</v>
      </c>
      <c r="D8" s="363"/>
      <c r="E8" s="357" t="s">
        <v>5795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7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58"/>
      <c r="D11" s="365"/>
      <c r="E11" s="366" t="s">
        <v>4073</v>
      </c>
      <c r="F11" s="367" t="s">
        <v>2004</v>
      </c>
      <c r="G11" s="364"/>
    </row>
    <row r="12" spans="2:7" ht="57" customHeight="1">
      <c r="B12" s="41"/>
      <c r="C12" s="458"/>
      <c r="D12" s="365"/>
      <c r="E12" s="357" t="s">
        <v>2002</v>
      </c>
      <c r="F12" s="363"/>
      <c r="G12" s="364"/>
    </row>
    <row r="13" spans="2:7" ht="49.9" customHeight="1">
      <c r="B13" s="41"/>
      <c r="C13" s="458"/>
      <c r="D13" s="365"/>
      <c r="E13" s="357" t="s">
        <v>1999</v>
      </c>
      <c r="F13" s="363"/>
      <c r="G13" s="364"/>
    </row>
    <row r="14" spans="2:7" ht="49.9" customHeight="1">
      <c r="B14" s="41"/>
      <c r="C14" s="458"/>
      <c r="D14" s="365"/>
      <c r="E14" s="357" t="s">
        <v>2003</v>
      </c>
      <c r="F14" s="363"/>
      <c r="G14" s="364"/>
    </row>
    <row r="15" spans="2:7" ht="49.9" customHeight="1">
      <c r="B15" s="41"/>
      <c r="C15" s="459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5463</v>
      </c>
      <c r="D19" s="368"/>
      <c r="E19" s="357" t="s">
        <v>5462</v>
      </c>
      <c r="F19" s="363" t="s">
        <v>3850</v>
      </c>
      <c r="G19" s="364"/>
    </row>
    <row r="20" spans="2:7" ht="54">
      <c r="B20" s="41"/>
      <c r="C20" s="460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0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5900</v>
      </c>
      <c r="D22" s="367" t="s">
        <v>5901</v>
      </c>
      <c r="E22" s="357"/>
      <c r="F22" s="363" t="s">
        <v>5902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5461</v>
      </c>
      <c r="D24" s="359"/>
      <c r="E24" s="371"/>
      <c r="F24" s="372"/>
      <c r="G24" s="373"/>
    </row>
    <row r="25" spans="2:7" ht="43.9" customHeight="1">
      <c r="B25" s="41"/>
      <c r="C25" s="44" t="s">
        <v>4024</v>
      </c>
      <c r="D25" s="377" t="s">
        <v>5531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4028</v>
      </c>
      <c r="D27" s="359"/>
      <c r="E27" s="371"/>
      <c r="F27" s="372"/>
      <c r="G27" s="373"/>
    </row>
    <row r="28" spans="2:7" ht="34.9" customHeight="1">
      <c r="B28" s="41"/>
      <c r="C28" s="42" t="s">
        <v>5464</v>
      </c>
      <c r="D28" s="368"/>
      <c r="E28" s="357" t="s">
        <v>4019</v>
      </c>
      <c r="F28" s="363" t="s">
        <v>4020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4029</v>
      </c>
      <c r="D30" s="359"/>
      <c r="E30" s="371"/>
      <c r="F30" s="372"/>
      <c r="G30" s="373"/>
    </row>
    <row r="31" spans="2:7" ht="94.5">
      <c r="B31" s="409" t="s">
        <v>5678</v>
      </c>
      <c r="C31" s="426" t="s">
        <v>5872</v>
      </c>
      <c r="D31" s="410" t="s">
        <v>5888</v>
      </c>
      <c r="E31" s="411" t="s">
        <v>5889</v>
      </c>
      <c r="F31" s="428" t="s">
        <v>5890</v>
      </c>
      <c r="G31" s="368" t="s">
        <v>5672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4030</v>
      </c>
      <c r="D35" s="359"/>
      <c r="E35" s="371"/>
      <c r="F35" s="372"/>
      <c r="G35" s="373"/>
    </row>
    <row r="36" spans="2:7" ht="52.15" customHeight="1">
      <c r="B36" s="409" t="s">
        <v>5873</v>
      </c>
      <c r="C36" s="426" t="s">
        <v>1992</v>
      </c>
      <c r="D36" s="434" t="s">
        <v>6009</v>
      </c>
      <c r="E36" s="411" t="s">
        <v>6027</v>
      </c>
      <c r="F36" s="424"/>
      <c r="G36" s="368" t="s">
        <v>5672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4027</v>
      </c>
      <c r="D38" s="359"/>
      <c r="E38" s="371"/>
      <c r="F38" s="372"/>
      <c r="G38" s="373"/>
    </row>
    <row r="39" spans="2:7" ht="34.9" customHeight="1">
      <c r="B39" s="41"/>
      <c r="C39" s="42" t="s">
        <v>5465</v>
      </c>
      <c r="D39" s="368"/>
      <c r="E39" s="357" t="s">
        <v>5679</v>
      </c>
      <c r="F39" s="363"/>
      <c r="G39" s="364"/>
    </row>
    <row r="40" spans="2:7" ht="34.9" customHeight="1">
      <c r="B40" s="41"/>
      <c r="C40" s="42" t="s">
        <v>5466</v>
      </c>
      <c r="D40" s="368"/>
      <c r="E40" s="357" t="s">
        <v>4021</v>
      </c>
      <c r="F40" s="363"/>
      <c r="G40" s="364"/>
    </row>
    <row r="41" spans="2:7" ht="34.9" customHeight="1">
      <c r="B41" s="41"/>
      <c r="C41" s="42" t="s">
        <v>5467</v>
      </c>
      <c r="D41" s="368"/>
      <c r="E41" s="357" t="s">
        <v>4022</v>
      </c>
      <c r="F41" s="363"/>
      <c r="G41" s="364"/>
    </row>
    <row r="42" spans="2:7" ht="34.9" customHeight="1">
      <c r="B42" s="41"/>
      <c r="C42" s="42" t="s">
        <v>5468</v>
      </c>
      <c r="D42" s="368"/>
      <c r="E42" s="357" t="s">
        <v>4023</v>
      </c>
      <c r="F42" s="363"/>
      <c r="G42" s="364"/>
    </row>
    <row r="43" spans="2:7" ht="34.9" customHeight="1">
      <c r="B43" s="41"/>
      <c r="C43" s="42" t="s">
        <v>5469</v>
      </c>
      <c r="D43" s="368"/>
      <c r="E43" s="357" t="s">
        <v>4026</v>
      </c>
      <c r="F43" s="363"/>
      <c r="G43" s="364"/>
    </row>
    <row r="44" spans="2:7" ht="34.9" customHeight="1">
      <c r="B44" s="41"/>
      <c r="C44" s="42" t="s">
        <v>5470</v>
      </c>
      <c r="D44" s="368"/>
      <c r="E44" s="357" t="s">
        <v>5565</v>
      </c>
      <c r="F44" s="363"/>
      <c r="G44" s="364"/>
    </row>
    <row r="45" spans="2:7" ht="44.45" customHeight="1">
      <c r="B45" s="409" t="s">
        <v>5457</v>
      </c>
      <c r="C45" s="410" t="s">
        <v>5874</v>
      </c>
      <c r="D45" s="438" t="s">
        <v>5472</v>
      </c>
      <c r="E45" s="411" t="s">
        <v>6029</v>
      </c>
      <c r="F45" s="428" t="s">
        <v>6028</v>
      </c>
      <c r="G45" s="364" t="s">
        <v>5887</v>
      </c>
    </row>
    <row r="46" spans="2:7" ht="34.9" customHeight="1">
      <c r="B46" s="41"/>
      <c r="C46" s="42" t="s">
        <v>5770</v>
      </c>
      <c r="D46" s="368"/>
      <c r="E46" s="357" t="s">
        <v>5771</v>
      </c>
      <c r="F46" s="363"/>
      <c r="G46" s="364"/>
    </row>
    <row r="47" spans="2:7" ht="55.15" customHeight="1">
      <c r="B47" s="439" t="s">
        <v>5885</v>
      </c>
      <c r="C47" s="426" t="s">
        <v>5768</v>
      </c>
      <c r="D47" s="440"/>
      <c r="E47" s="411" t="s">
        <v>5875</v>
      </c>
      <c r="F47" s="438" t="s">
        <v>5883</v>
      </c>
      <c r="G47" s="364" t="s">
        <v>5887</v>
      </c>
    </row>
    <row r="48" spans="2:7" ht="55.9" customHeight="1">
      <c r="B48" s="439" t="s">
        <v>5886</v>
      </c>
      <c r="C48" s="426" t="s">
        <v>5769</v>
      </c>
      <c r="D48" s="440"/>
      <c r="E48" s="411" t="s">
        <v>5876</v>
      </c>
      <c r="F48" s="438" t="s">
        <v>5884</v>
      </c>
      <c r="G48" s="364" t="s">
        <v>5887</v>
      </c>
    </row>
    <row r="49" spans="2:7" ht="57" customHeight="1">
      <c r="B49" s="420" t="s">
        <v>5681</v>
      </c>
      <c r="C49" s="427" t="s">
        <v>5877</v>
      </c>
      <c r="D49" s="424" t="s">
        <v>5682</v>
      </c>
      <c r="E49" s="423" t="s">
        <v>5683</v>
      </c>
      <c r="F49" s="424" t="s">
        <v>5882</v>
      </c>
      <c r="G49" s="368" t="s">
        <v>5672</v>
      </c>
    </row>
    <row r="50" spans="2:7" ht="45.6" customHeight="1">
      <c r="B50" s="420" t="s">
        <v>5685</v>
      </c>
      <c r="C50" s="427" t="s">
        <v>5881</v>
      </c>
      <c r="D50" s="424" t="s">
        <v>5684</v>
      </c>
      <c r="E50" s="423" t="s">
        <v>5683</v>
      </c>
      <c r="F50" s="424" t="s">
        <v>5879</v>
      </c>
      <c r="G50" s="368" t="s">
        <v>5672</v>
      </c>
    </row>
    <row r="51" spans="2:7" ht="55.15" customHeight="1">
      <c r="B51" s="420" t="s">
        <v>5686</v>
      </c>
      <c r="C51" s="427" t="s">
        <v>5689</v>
      </c>
      <c r="D51" s="424" t="s">
        <v>5688</v>
      </c>
      <c r="E51" s="423" t="s">
        <v>5687</v>
      </c>
      <c r="F51" s="424" t="s">
        <v>5878</v>
      </c>
      <c r="G51" s="368" t="s">
        <v>5672</v>
      </c>
    </row>
    <row r="52" spans="2:7" ht="33" customHeight="1">
      <c r="B52" s="420" t="s">
        <v>5699</v>
      </c>
      <c r="C52" s="424" t="s">
        <v>5880</v>
      </c>
      <c r="D52" s="424" t="s">
        <v>5697</v>
      </c>
      <c r="E52" s="423" t="s">
        <v>5698</v>
      </c>
      <c r="F52" s="424"/>
      <c r="G52" s="368" t="s">
        <v>5672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5851</v>
      </c>
      <c r="D56" s="359"/>
      <c r="E56" s="371"/>
      <c r="F56" s="372"/>
      <c r="G56" s="373"/>
    </row>
    <row r="57" spans="2:7" ht="34.9" customHeight="1">
      <c r="B57" s="420" t="s">
        <v>6038</v>
      </c>
      <c r="C57" s="421" t="s">
        <v>5852</v>
      </c>
      <c r="D57" s="441" t="s">
        <v>6039</v>
      </c>
      <c r="E57" s="357"/>
      <c r="F57" s="363"/>
      <c r="G57" s="364" t="s">
        <v>5674</v>
      </c>
    </row>
    <row r="58" spans="2:7" ht="34.9" customHeight="1">
      <c r="B58" s="420" t="s">
        <v>6040</v>
      </c>
      <c r="C58" s="421" t="s">
        <v>5853</v>
      </c>
      <c r="D58" s="422" t="s">
        <v>5856</v>
      </c>
      <c r="E58" s="357"/>
      <c r="F58" s="363"/>
      <c r="G58" s="364" t="s">
        <v>5674</v>
      </c>
    </row>
    <row r="59" spans="2:7" ht="34.9" customHeight="1">
      <c r="B59" s="420" t="s">
        <v>6041</v>
      </c>
      <c r="C59" s="421" t="s">
        <v>5854</v>
      </c>
      <c r="D59" s="424" t="s">
        <v>5855</v>
      </c>
      <c r="E59" s="357"/>
      <c r="F59" s="363"/>
      <c r="G59" s="364" t="s">
        <v>5674</v>
      </c>
    </row>
    <row r="60" spans="2:7" ht="40.5">
      <c r="B60" s="420" t="s">
        <v>6042</v>
      </c>
      <c r="C60" s="427" t="s">
        <v>6044</v>
      </c>
      <c r="D60" s="442" t="s">
        <v>6043</v>
      </c>
      <c r="E60" s="357"/>
      <c r="F60" s="418"/>
      <c r="G60" s="364" t="s">
        <v>5674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5458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4094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4040</v>
      </c>
      <c r="F64" s="363"/>
      <c r="G64" s="364"/>
    </row>
    <row r="65" spans="2:7" ht="34.9" customHeight="1">
      <c r="B65" s="420" t="s">
        <v>5459</v>
      </c>
      <c r="C65" s="427" t="s">
        <v>5471</v>
      </c>
      <c r="D65" s="424" t="s">
        <v>5473</v>
      </c>
      <c r="E65" s="357"/>
      <c r="F65" s="363"/>
      <c r="G65" s="364" t="s">
        <v>5674</v>
      </c>
    </row>
    <row r="66" spans="2:7" ht="54">
      <c r="B66" s="420" t="s">
        <v>5474</v>
      </c>
      <c r="C66" s="427" t="s">
        <v>5471</v>
      </c>
      <c r="D66" s="424" t="s">
        <v>5475</v>
      </c>
      <c r="E66" s="357" t="s">
        <v>5476</v>
      </c>
      <c r="F66" s="363"/>
      <c r="G66" s="364" t="s">
        <v>5674</v>
      </c>
    </row>
    <row r="67" spans="2:7" ht="94.5">
      <c r="B67" s="420" t="s">
        <v>5478</v>
      </c>
      <c r="C67" s="427" t="s">
        <v>5489</v>
      </c>
      <c r="D67" s="424" t="s">
        <v>5479</v>
      </c>
      <c r="E67" s="357" t="s">
        <v>5480</v>
      </c>
      <c r="F67" s="363"/>
      <c r="G67" s="364" t="s">
        <v>5674</v>
      </c>
    </row>
    <row r="68" spans="2:7" ht="34.9" customHeight="1">
      <c r="B68" s="420" t="s">
        <v>5482</v>
      </c>
      <c r="C68" s="427" t="s">
        <v>5481</v>
      </c>
      <c r="D68" s="424" t="s">
        <v>5483</v>
      </c>
      <c r="E68" s="357" t="s">
        <v>5484</v>
      </c>
      <c r="F68" s="363"/>
      <c r="G68" s="364" t="s">
        <v>5674</v>
      </c>
    </row>
    <row r="69" spans="2:7" ht="81">
      <c r="B69" s="420" t="s">
        <v>5522</v>
      </c>
      <c r="C69" s="421" t="s">
        <v>5521</v>
      </c>
      <c r="D69" s="424" t="s">
        <v>5523</v>
      </c>
      <c r="E69" s="357" t="s">
        <v>5524</v>
      </c>
      <c r="F69" s="363"/>
      <c r="G69" s="364" t="s">
        <v>5674</v>
      </c>
    </row>
    <row r="70" spans="2:7" ht="41.45" customHeight="1">
      <c r="B70" s="420" t="s">
        <v>6037</v>
      </c>
      <c r="C70" s="421" t="s">
        <v>5932</v>
      </c>
      <c r="D70" s="424" t="s">
        <v>5933</v>
      </c>
      <c r="E70" s="357"/>
      <c r="F70" s="363"/>
      <c r="G70" s="364" t="s">
        <v>5674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5485</v>
      </c>
      <c r="D72" s="359"/>
      <c r="E72" s="371"/>
      <c r="F72" s="372"/>
      <c r="G72" s="373"/>
    </row>
    <row r="73" spans="2:7" ht="34.9" customHeight="1">
      <c r="B73" s="420" t="s">
        <v>5486</v>
      </c>
      <c r="C73" s="427" t="s">
        <v>5488</v>
      </c>
      <c r="D73" s="422" t="s">
        <v>5487</v>
      </c>
      <c r="E73" s="357" t="s">
        <v>5490</v>
      </c>
      <c r="F73" s="363"/>
      <c r="G73" s="364" t="s">
        <v>5675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5525</v>
      </c>
      <c r="D75" s="359"/>
      <c r="E75" s="371"/>
      <c r="F75" s="372"/>
      <c r="G75" s="373"/>
    </row>
    <row r="76" spans="2:7" ht="46.15" customHeight="1">
      <c r="B76" s="420" t="s">
        <v>5526</v>
      </c>
      <c r="C76" s="427" t="s">
        <v>5527</v>
      </c>
      <c r="D76" s="441" t="s">
        <v>6045</v>
      </c>
      <c r="E76" s="357" t="s">
        <v>5528</v>
      </c>
      <c r="F76" s="363"/>
      <c r="G76" s="364" t="s">
        <v>5675</v>
      </c>
    </row>
    <row r="77" spans="2:7" ht="49.15" customHeight="1">
      <c r="B77" s="420" t="s">
        <v>5529</v>
      </c>
      <c r="C77" s="427" t="s">
        <v>5527</v>
      </c>
      <c r="D77" s="441" t="s">
        <v>6046</v>
      </c>
      <c r="E77" s="357" t="s">
        <v>5530</v>
      </c>
      <c r="F77" s="363"/>
      <c r="G77" s="364" t="s">
        <v>5675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5499</v>
      </c>
      <c r="D79" s="359"/>
      <c r="E79" s="371"/>
      <c r="F79" s="372"/>
      <c r="G79" s="373"/>
    </row>
    <row r="80" spans="2:7" ht="81">
      <c r="B80" s="420" t="s">
        <v>5512</v>
      </c>
      <c r="C80" s="421" t="s">
        <v>5673</v>
      </c>
      <c r="D80" s="424" t="s">
        <v>5513</v>
      </c>
      <c r="E80" s="357" t="s">
        <v>5514</v>
      </c>
      <c r="F80" s="363" t="s">
        <v>5515</v>
      </c>
      <c r="G80" s="364" t="s">
        <v>5676</v>
      </c>
    </row>
    <row r="81" spans="2:7" ht="81">
      <c r="B81" s="420" t="s">
        <v>5516</v>
      </c>
      <c r="C81" s="443" t="s">
        <v>5517</v>
      </c>
      <c r="D81" s="444" t="s">
        <v>5518</v>
      </c>
      <c r="E81" s="357" t="s">
        <v>5519</v>
      </c>
      <c r="F81" s="363" t="s">
        <v>5520</v>
      </c>
      <c r="G81" s="364" t="s">
        <v>5676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5498</v>
      </c>
      <c r="D84" s="359"/>
      <c r="E84" s="371"/>
      <c r="F84" s="372"/>
      <c r="G84" s="373"/>
    </row>
    <row r="85" spans="2:7" ht="34.9" customHeight="1">
      <c r="B85" s="420" t="s">
        <v>5492</v>
      </c>
      <c r="C85" s="421" t="s">
        <v>5491</v>
      </c>
      <c r="D85" s="424" t="s">
        <v>5493</v>
      </c>
      <c r="E85" s="357" t="s">
        <v>5494</v>
      </c>
      <c r="F85" s="363"/>
      <c r="G85" s="364" t="s">
        <v>5677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4255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4256</v>
      </c>
      <c r="C4" s="497" t="s">
        <v>4257</v>
      </c>
      <c r="D4" s="498"/>
      <c r="E4" s="498"/>
      <c r="F4" s="498"/>
      <c r="G4" s="498"/>
      <c r="H4" s="499"/>
      <c r="I4" s="215" t="s">
        <v>4258</v>
      </c>
      <c r="J4" s="500" t="s">
        <v>4259</v>
      </c>
      <c r="K4" s="497" t="s">
        <v>4260</v>
      </c>
      <c r="L4" s="499"/>
      <c r="M4" s="495" t="s">
        <v>4261</v>
      </c>
      <c r="P4" s="216" t="s">
        <v>4262</v>
      </c>
      <c r="Q4" s="216" t="s">
        <v>4263</v>
      </c>
    </row>
    <row r="5" spans="1:17" s="213" customFormat="1">
      <c r="A5" s="209"/>
      <c r="B5" s="496"/>
      <c r="C5" s="217" t="s">
        <v>4264</v>
      </c>
      <c r="D5" s="217" t="s">
        <v>4265</v>
      </c>
      <c r="E5" s="217" t="s">
        <v>4266</v>
      </c>
      <c r="F5" s="218" t="s">
        <v>4267</v>
      </c>
      <c r="G5" s="218" t="s">
        <v>4268</v>
      </c>
      <c r="H5" s="218" t="s">
        <v>4269</v>
      </c>
      <c r="I5" s="219" t="s">
        <v>4270</v>
      </c>
      <c r="J5" s="501"/>
      <c r="K5" s="218" t="s">
        <v>4271</v>
      </c>
      <c r="L5" s="218" t="s">
        <v>4272</v>
      </c>
      <c r="M5" s="496"/>
      <c r="P5" s="220"/>
      <c r="Q5" s="220"/>
    </row>
    <row r="6" spans="1:17" s="213" customFormat="1">
      <c r="A6" s="209"/>
      <c r="B6" s="217"/>
      <c r="C6" s="217" t="s">
        <v>4273</v>
      </c>
      <c r="D6" s="217" t="s">
        <v>4274</v>
      </c>
      <c r="E6" s="217" t="s">
        <v>4275</v>
      </c>
      <c r="F6" s="218" t="s">
        <v>4276</v>
      </c>
      <c r="G6" s="218" t="s">
        <v>4277</v>
      </c>
      <c r="H6" s="218" t="s">
        <v>4278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4279</v>
      </c>
      <c r="C7" s="223" t="s">
        <v>4280</v>
      </c>
      <c r="D7" s="223"/>
      <c r="E7" s="223"/>
      <c r="F7" s="224"/>
      <c r="G7" s="224"/>
      <c r="H7" s="224"/>
      <c r="I7" s="224"/>
      <c r="J7" s="225"/>
      <c r="K7" s="223" t="s">
        <v>4281</v>
      </c>
      <c r="L7" s="223" t="s">
        <v>4282</v>
      </c>
      <c r="M7" s="223"/>
      <c r="P7" s="227"/>
      <c r="Q7" s="227"/>
    </row>
    <row r="8" spans="1:17" s="226" customFormat="1">
      <c r="A8" s="222">
        <v>5</v>
      </c>
      <c r="B8" s="227" t="s">
        <v>4279</v>
      </c>
      <c r="C8" s="227"/>
      <c r="D8" s="227" t="s">
        <v>4283</v>
      </c>
      <c r="E8" s="227"/>
      <c r="F8" s="228"/>
      <c r="G8" s="228"/>
      <c r="H8" s="228"/>
      <c r="I8" s="228"/>
      <c r="J8" s="229"/>
      <c r="K8" s="227" t="s">
        <v>4281</v>
      </c>
      <c r="L8" s="227" t="s">
        <v>4282</v>
      </c>
      <c r="M8" s="227"/>
      <c r="P8" s="227"/>
      <c r="Q8" s="227"/>
    </row>
    <row r="9" spans="1:17" s="226" customFormat="1">
      <c r="A9" s="222">
        <v>5</v>
      </c>
      <c r="B9" s="227" t="s">
        <v>4279</v>
      </c>
      <c r="C9" s="227"/>
      <c r="D9" s="227"/>
      <c r="E9" s="227" t="s">
        <v>4284</v>
      </c>
      <c r="F9" s="228"/>
      <c r="G9" s="228"/>
      <c r="H9" s="228"/>
      <c r="I9" s="228"/>
      <c r="J9" s="229"/>
      <c r="K9" s="227" t="s">
        <v>4281</v>
      </c>
      <c r="L9" s="227" t="s">
        <v>4282</v>
      </c>
      <c r="M9" s="227"/>
      <c r="P9" s="227"/>
      <c r="Q9" s="227"/>
    </row>
    <row r="10" spans="1:17" s="226" customFormat="1">
      <c r="A10" s="222">
        <v>5</v>
      </c>
      <c r="B10" s="227" t="s">
        <v>4279</v>
      </c>
      <c r="C10" s="227"/>
      <c r="D10" s="227"/>
      <c r="E10" s="227"/>
      <c r="F10" s="228" t="s">
        <v>4285</v>
      </c>
      <c r="G10" s="228"/>
      <c r="H10" s="228"/>
      <c r="I10" s="228"/>
      <c r="J10" s="229"/>
      <c r="K10" s="227" t="s">
        <v>4281</v>
      </c>
      <c r="L10" s="227" t="s">
        <v>4282</v>
      </c>
      <c r="M10" s="227"/>
      <c r="P10" s="227"/>
      <c r="Q10" s="227"/>
    </row>
    <row r="11" spans="1:17">
      <c r="A11" s="214">
        <v>6</v>
      </c>
      <c r="B11" s="230" t="s">
        <v>4286</v>
      </c>
      <c r="C11" s="230"/>
      <c r="D11" s="230"/>
      <c r="E11" s="230"/>
      <c r="F11" s="231"/>
      <c r="G11" s="231" t="s">
        <v>4287</v>
      </c>
      <c r="H11" s="231"/>
      <c r="I11" s="231"/>
      <c r="J11" s="232"/>
      <c r="K11" s="233" t="s">
        <v>4288</v>
      </c>
      <c r="L11" s="230" t="s">
        <v>4282</v>
      </c>
      <c r="M11" s="233"/>
      <c r="P11" s="233"/>
      <c r="Q11" s="233"/>
    </row>
    <row r="12" spans="1:17">
      <c r="A12" s="214">
        <v>7</v>
      </c>
      <c r="B12" s="230" t="s">
        <v>4286</v>
      </c>
      <c r="C12" s="230"/>
      <c r="D12" s="230"/>
      <c r="E12" s="230"/>
      <c r="F12" s="231"/>
      <c r="G12" s="231"/>
      <c r="H12" s="231" t="s">
        <v>4289</v>
      </c>
      <c r="I12" s="231"/>
      <c r="J12" s="232" t="s">
        <v>4290</v>
      </c>
      <c r="K12" s="233" t="s">
        <v>4288</v>
      </c>
      <c r="L12" s="230" t="s">
        <v>4282</v>
      </c>
      <c r="M12" s="233"/>
      <c r="P12" s="233"/>
      <c r="Q12" s="233"/>
    </row>
    <row r="13" spans="1:17">
      <c r="A13" s="214">
        <v>7</v>
      </c>
      <c r="B13" s="230" t="s">
        <v>4286</v>
      </c>
      <c r="C13" s="230"/>
      <c r="D13" s="230"/>
      <c r="E13" s="230"/>
      <c r="F13" s="231"/>
      <c r="G13" s="231"/>
      <c r="H13" s="231" t="s">
        <v>4291</v>
      </c>
      <c r="I13" s="231"/>
      <c r="J13" s="232" t="s">
        <v>4292</v>
      </c>
      <c r="K13" s="233" t="s">
        <v>4288</v>
      </c>
      <c r="L13" s="230" t="s">
        <v>4282</v>
      </c>
      <c r="M13" s="233"/>
      <c r="P13" s="233"/>
      <c r="Q13" s="233"/>
    </row>
    <row r="14" spans="1:17">
      <c r="A14" s="214">
        <v>7</v>
      </c>
      <c r="B14" s="230" t="s">
        <v>4286</v>
      </c>
      <c r="C14" s="230"/>
      <c r="D14" s="230"/>
      <c r="E14" s="230"/>
      <c r="F14" s="231"/>
      <c r="G14" s="231"/>
      <c r="H14" s="231" t="s">
        <v>4293</v>
      </c>
      <c r="I14" s="231"/>
      <c r="J14" s="232" t="s">
        <v>4294</v>
      </c>
      <c r="K14" s="233" t="s">
        <v>4288</v>
      </c>
      <c r="L14" s="230" t="s">
        <v>4282</v>
      </c>
      <c r="M14" s="233"/>
      <c r="P14" s="233"/>
      <c r="Q14" s="233"/>
    </row>
    <row r="15" spans="1:17">
      <c r="A15" s="214">
        <v>7</v>
      </c>
      <c r="B15" s="230" t="s">
        <v>4286</v>
      </c>
      <c r="C15" s="230"/>
      <c r="D15" s="230"/>
      <c r="E15" s="230"/>
      <c r="F15" s="231"/>
      <c r="G15" s="231"/>
      <c r="H15" s="231" t="s">
        <v>4295</v>
      </c>
      <c r="I15" s="231"/>
      <c r="J15" s="232" t="s">
        <v>4296</v>
      </c>
      <c r="K15" s="233" t="s">
        <v>4288</v>
      </c>
      <c r="L15" s="230" t="s">
        <v>4282</v>
      </c>
      <c r="M15" s="233"/>
      <c r="P15" s="233"/>
      <c r="Q15" s="233"/>
    </row>
    <row r="16" spans="1:17">
      <c r="A16" s="214">
        <v>6</v>
      </c>
      <c r="B16" s="230" t="s">
        <v>4286</v>
      </c>
      <c r="C16" s="230"/>
      <c r="D16" s="230"/>
      <c r="E16" s="230"/>
      <c r="F16" s="231"/>
      <c r="G16" s="231" t="s">
        <v>4297</v>
      </c>
      <c r="H16" s="231"/>
      <c r="I16" s="231"/>
      <c r="J16" s="232"/>
      <c r="K16" s="233" t="s">
        <v>4288</v>
      </c>
      <c r="L16" s="230" t="s">
        <v>4282</v>
      </c>
      <c r="M16" s="233"/>
      <c r="P16" s="233"/>
      <c r="Q16" s="233"/>
    </row>
    <row r="17" spans="1:17">
      <c r="A17" s="214">
        <v>7</v>
      </c>
      <c r="B17" s="230" t="s">
        <v>4286</v>
      </c>
      <c r="C17" s="230"/>
      <c r="D17" s="230"/>
      <c r="E17" s="230"/>
      <c r="F17" s="231"/>
      <c r="G17" s="231"/>
      <c r="H17" s="231" t="s">
        <v>4297</v>
      </c>
      <c r="I17" s="231"/>
      <c r="J17" s="232" t="s">
        <v>4298</v>
      </c>
      <c r="K17" s="233" t="s">
        <v>4288</v>
      </c>
      <c r="L17" s="230" t="s">
        <v>4282</v>
      </c>
      <c r="M17" s="233"/>
      <c r="P17" s="233"/>
      <c r="Q17" s="233"/>
    </row>
    <row r="18" spans="1:17">
      <c r="A18" s="214">
        <v>6</v>
      </c>
      <c r="B18" s="230" t="s">
        <v>4286</v>
      </c>
      <c r="C18" s="230"/>
      <c r="D18" s="230"/>
      <c r="E18" s="230"/>
      <c r="F18" s="231"/>
      <c r="G18" s="231" t="s">
        <v>4299</v>
      </c>
      <c r="H18" s="231"/>
      <c r="I18" s="231"/>
      <c r="J18" s="232"/>
      <c r="K18" s="233" t="s">
        <v>4288</v>
      </c>
      <c r="L18" s="230" t="s">
        <v>4282</v>
      </c>
      <c r="M18" s="233"/>
      <c r="P18" s="233"/>
      <c r="Q18" s="233"/>
    </row>
    <row r="19" spans="1:17">
      <c r="A19" s="214">
        <v>7</v>
      </c>
      <c r="B19" s="230" t="s">
        <v>4286</v>
      </c>
      <c r="C19" s="230"/>
      <c r="D19" s="230"/>
      <c r="E19" s="230"/>
      <c r="F19" s="231"/>
      <c r="G19" s="231"/>
      <c r="H19" s="231" t="s">
        <v>4300</v>
      </c>
      <c r="I19" s="231"/>
      <c r="J19" s="232" t="s">
        <v>4301</v>
      </c>
      <c r="K19" s="233" t="s">
        <v>4288</v>
      </c>
      <c r="L19" s="230" t="s">
        <v>4282</v>
      </c>
      <c r="M19" s="233" t="s">
        <v>4302</v>
      </c>
      <c r="P19" s="233"/>
      <c r="Q19" s="233"/>
    </row>
    <row r="20" spans="1:17">
      <c r="A20" s="214">
        <v>6</v>
      </c>
      <c r="B20" s="230" t="s">
        <v>4286</v>
      </c>
      <c r="C20" s="230"/>
      <c r="D20" s="230"/>
      <c r="E20" s="230"/>
      <c r="F20" s="231"/>
      <c r="G20" s="231" t="s">
        <v>4303</v>
      </c>
      <c r="H20" s="231"/>
      <c r="I20" s="231"/>
      <c r="J20" s="232"/>
      <c r="K20" s="233" t="s">
        <v>4288</v>
      </c>
      <c r="L20" s="230" t="s">
        <v>4282</v>
      </c>
      <c r="M20" s="233"/>
      <c r="P20" s="233"/>
      <c r="Q20" s="233"/>
    </row>
    <row r="21" spans="1:17">
      <c r="A21" s="214">
        <v>7</v>
      </c>
      <c r="B21" s="230" t="s">
        <v>4286</v>
      </c>
      <c r="C21" s="230"/>
      <c r="D21" s="230"/>
      <c r="E21" s="230"/>
      <c r="F21" s="231"/>
      <c r="G21" s="231"/>
      <c r="H21" s="231" t="s">
        <v>4304</v>
      </c>
      <c r="I21" s="231"/>
      <c r="J21" s="232" t="s">
        <v>4305</v>
      </c>
      <c r="K21" s="233" t="s">
        <v>4288</v>
      </c>
      <c r="L21" s="230" t="s">
        <v>4282</v>
      </c>
      <c r="M21" s="233"/>
      <c r="P21" s="233"/>
      <c r="Q21" s="233"/>
    </row>
    <row r="22" spans="1:17" s="226" customFormat="1">
      <c r="A22" s="222">
        <v>5</v>
      </c>
      <c r="B22" s="227" t="s">
        <v>4306</v>
      </c>
      <c r="C22" s="227"/>
      <c r="D22" s="227"/>
      <c r="E22" s="227"/>
      <c r="F22" s="228" t="s">
        <v>4307</v>
      </c>
      <c r="G22" s="228"/>
      <c r="H22" s="228"/>
      <c r="I22" s="228"/>
      <c r="J22" s="229"/>
      <c r="K22" s="227" t="s">
        <v>4281</v>
      </c>
      <c r="L22" s="227" t="s">
        <v>4308</v>
      </c>
      <c r="M22" s="227"/>
      <c r="P22" s="227"/>
      <c r="Q22" s="227"/>
    </row>
    <row r="23" spans="1:17">
      <c r="A23" s="214">
        <v>6</v>
      </c>
      <c r="B23" s="233" t="s">
        <v>4306</v>
      </c>
      <c r="C23" s="233"/>
      <c r="D23" s="233"/>
      <c r="E23" s="233"/>
      <c r="F23" s="234"/>
      <c r="G23" s="234" t="s">
        <v>4309</v>
      </c>
      <c r="H23" s="234"/>
      <c r="I23" s="234"/>
      <c r="J23" s="235"/>
      <c r="K23" s="233" t="s">
        <v>4288</v>
      </c>
      <c r="L23" s="233" t="s">
        <v>4310</v>
      </c>
      <c r="M23" s="233"/>
      <c r="P23" s="233"/>
      <c r="Q23" s="233"/>
    </row>
    <row r="24" spans="1:17">
      <c r="A24" s="214">
        <v>7</v>
      </c>
      <c r="B24" s="233" t="s">
        <v>4306</v>
      </c>
      <c r="C24" s="233"/>
      <c r="D24" s="233"/>
      <c r="E24" s="233"/>
      <c r="F24" s="234"/>
      <c r="G24" s="234"/>
      <c r="H24" s="234" t="s">
        <v>4311</v>
      </c>
      <c r="I24" s="234"/>
      <c r="J24" s="235" t="s">
        <v>4312</v>
      </c>
      <c r="K24" s="233" t="s">
        <v>4288</v>
      </c>
      <c r="L24" s="233" t="s">
        <v>4310</v>
      </c>
      <c r="M24" s="233"/>
      <c r="P24" s="233"/>
      <c r="Q24" s="233"/>
    </row>
    <row r="25" spans="1:17">
      <c r="A25" s="214">
        <v>7</v>
      </c>
      <c r="B25" s="233" t="s">
        <v>4306</v>
      </c>
      <c r="C25" s="233"/>
      <c r="D25" s="233"/>
      <c r="E25" s="233"/>
      <c r="F25" s="234"/>
      <c r="G25" s="234"/>
      <c r="H25" s="234" t="s">
        <v>4313</v>
      </c>
      <c r="I25" s="234"/>
      <c r="J25" s="235" t="s">
        <v>4314</v>
      </c>
      <c r="K25" s="233" t="s">
        <v>4288</v>
      </c>
      <c r="L25" s="233" t="s">
        <v>4310</v>
      </c>
      <c r="M25" s="233"/>
      <c r="P25" s="233"/>
      <c r="Q25" s="233"/>
    </row>
    <row r="26" spans="1:17">
      <c r="A26" s="214">
        <v>7</v>
      </c>
      <c r="B26" s="233" t="s">
        <v>4306</v>
      </c>
      <c r="C26" s="233"/>
      <c r="D26" s="233"/>
      <c r="E26" s="233"/>
      <c r="F26" s="234"/>
      <c r="G26" s="234"/>
      <c r="H26" s="234" t="s">
        <v>4315</v>
      </c>
      <c r="I26" s="234"/>
      <c r="J26" s="235" t="s">
        <v>4316</v>
      </c>
      <c r="K26" s="233" t="s">
        <v>4288</v>
      </c>
      <c r="L26" s="233" t="s">
        <v>4310</v>
      </c>
      <c r="M26" s="233"/>
      <c r="P26" s="233"/>
      <c r="Q26" s="233"/>
    </row>
    <row r="27" spans="1:17">
      <c r="A27" s="214">
        <v>7</v>
      </c>
      <c r="B27" s="233" t="s">
        <v>4317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4318</v>
      </c>
      <c r="K27" s="233" t="s">
        <v>4288</v>
      </c>
      <c r="L27" s="233" t="s">
        <v>4310</v>
      </c>
      <c r="M27" s="233"/>
      <c r="P27" s="233"/>
      <c r="Q27" s="233"/>
    </row>
    <row r="28" spans="1:17">
      <c r="A28" s="214">
        <v>6</v>
      </c>
      <c r="B28" s="233" t="s">
        <v>4317</v>
      </c>
      <c r="C28" s="233"/>
      <c r="D28" s="233"/>
      <c r="E28" s="233"/>
      <c r="F28" s="234"/>
      <c r="G28" s="234" t="s">
        <v>4319</v>
      </c>
      <c r="H28" s="234"/>
      <c r="I28" s="234"/>
      <c r="J28" s="235"/>
      <c r="K28" s="233" t="s">
        <v>4288</v>
      </c>
      <c r="L28" s="233" t="s">
        <v>4320</v>
      </c>
      <c r="M28" s="233"/>
      <c r="P28" s="233"/>
      <c r="Q28" s="233"/>
    </row>
    <row r="29" spans="1:17">
      <c r="A29" s="214">
        <v>7</v>
      </c>
      <c r="B29" s="233" t="s">
        <v>4317</v>
      </c>
      <c r="C29" s="233"/>
      <c r="D29" s="233"/>
      <c r="E29" s="233"/>
      <c r="F29" s="234"/>
      <c r="G29" s="234"/>
      <c r="H29" s="234" t="s">
        <v>4321</v>
      </c>
      <c r="I29" s="234"/>
      <c r="J29" s="235" t="s">
        <v>4322</v>
      </c>
      <c r="K29" s="233" t="s">
        <v>4288</v>
      </c>
      <c r="L29" s="233" t="s">
        <v>4320</v>
      </c>
      <c r="M29" s="233"/>
      <c r="P29" s="233"/>
      <c r="Q29" s="233"/>
    </row>
    <row r="30" spans="1:17">
      <c r="A30" s="214">
        <v>7</v>
      </c>
      <c r="B30" s="233" t="s">
        <v>4317</v>
      </c>
      <c r="C30" s="233"/>
      <c r="D30" s="233"/>
      <c r="E30" s="233"/>
      <c r="F30" s="234"/>
      <c r="G30" s="234"/>
      <c r="H30" s="234" t="s">
        <v>4323</v>
      </c>
      <c r="I30" s="234"/>
      <c r="J30" s="235" t="s">
        <v>4324</v>
      </c>
      <c r="K30" s="233" t="s">
        <v>4288</v>
      </c>
      <c r="L30" s="233" t="s">
        <v>4320</v>
      </c>
      <c r="M30" s="233"/>
      <c r="P30" s="233"/>
      <c r="Q30" s="233"/>
    </row>
    <row r="31" spans="1:17">
      <c r="A31" s="214">
        <v>7</v>
      </c>
      <c r="B31" s="233" t="s">
        <v>4317</v>
      </c>
      <c r="C31" s="233"/>
      <c r="D31" s="233"/>
      <c r="E31" s="233"/>
      <c r="F31" s="234"/>
      <c r="G31" s="234"/>
      <c r="H31" s="234" t="s">
        <v>4325</v>
      </c>
      <c r="I31" s="234"/>
      <c r="J31" s="235" t="s">
        <v>4326</v>
      </c>
      <c r="K31" s="233" t="s">
        <v>4288</v>
      </c>
      <c r="L31" s="233" t="s">
        <v>4320</v>
      </c>
      <c r="M31" s="233"/>
      <c r="P31" s="233"/>
      <c r="Q31" s="233"/>
    </row>
    <row r="32" spans="1:17">
      <c r="A32" s="214">
        <v>7</v>
      </c>
      <c r="B32" s="233" t="s">
        <v>4317</v>
      </c>
      <c r="C32" s="233"/>
      <c r="D32" s="233"/>
      <c r="E32" s="233"/>
      <c r="F32" s="234"/>
      <c r="G32" s="234"/>
      <c r="H32" s="234" t="s">
        <v>4315</v>
      </c>
      <c r="I32" s="234"/>
      <c r="J32" s="235" t="s">
        <v>4327</v>
      </c>
      <c r="K32" s="233" t="s">
        <v>4288</v>
      </c>
      <c r="L32" s="233" t="s">
        <v>4320</v>
      </c>
      <c r="M32" s="233"/>
      <c r="P32" s="233"/>
      <c r="Q32" s="233"/>
    </row>
    <row r="33" spans="1:17">
      <c r="A33" s="214">
        <v>7</v>
      </c>
      <c r="B33" s="233" t="s">
        <v>4317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4328</v>
      </c>
      <c r="K33" s="233" t="s">
        <v>4288</v>
      </c>
      <c r="L33" s="233" t="s">
        <v>4320</v>
      </c>
      <c r="M33" s="233"/>
      <c r="P33" s="233"/>
      <c r="Q33" s="233"/>
    </row>
    <row r="34" spans="1:17" s="226" customFormat="1">
      <c r="A34" s="222">
        <v>5</v>
      </c>
      <c r="B34" s="227" t="s">
        <v>4286</v>
      </c>
      <c r="C34" s="227"/>
      <c r="D34" s="227"/>
      <c r="E34" s="227"/>
      <c r="F34" s="228" t="s">
        <v>4329</v>
      </c>
      <c r="G34" s="228"/>
      <c r="H34" s="228"/>
      <c r="I34" s="228"/>
      <c r="J34" s="229"/>
      <c r="K34" s="227" t="s">
        <v>4281</v>
      </c>
      <c r="L34" s="227" t="s">
        <v>4282</v>
      </c>
      <c r="M34" s="227"/>
      <c r="P34" s="227"/>
      <c r="Q34" s="227"/>
    </row>
    <row r="35" spans="1:17">
      <c r="A35" s="214">
        <v>6</v>
      </c>
      <c r="B35" s="233" t="s">
        <v>4286</v>
      </c>
      <c r="C35" s="230"/>
      <c r="D35" s="230"/>
      <c r="E35" s="230"/>
      <c r="F35" s="231"/>
      <c r="G35" s="231" t="s">
        <v>4330</v>
      </c>
      <c r="H35" s="231"/>
      <c r="I35" s="231"/>
      <c r="J35" s="232"/>
      <c r="K35" s="233" t="s">
        <v>4331</v>
      </c>
      <c r="L35" s="233" t="s">
        <v>4282</v>
      </c>
      <c r="M35" s="233"/>
      <c r="P35" s="233"/>
      <c r="Q35" s="233"/>
    </row>
    <row r="36" spans="1:17">
      <c r="A36" s="214">
        <v>7</v>
      </c>
      <c r="B36" s="233" t="s">
        <v>4286</v>
      </c>
      <c r="C36" s="230"/>
      <c r="D36" s="230"/>
      <c r="E36" s="230"/>
      <c r="F36" s="231"/>
      <c r="G36" s="231"/>
      <c r="H36" s="231" t="s">
        <v>4332</v>
      </c>
      <c r="I36" s="231"/>
      <c r="J36" s="232" t="s">
        <v>4333</v>
      </c>
      <c r="K36" s="233" t="s">
        <v>4331</v>
      </c>
      <c r="L36" s="233" t="s">
        <v>4282</v>
      </c>
      <c r="M36" s="233"/>
      <c r="P36" s="233"/>
      <c r="Q36" s="233"/>
    </row>
    <row r="37" spans="1:17">
      <c r="A37" s="214">
        <v>7</v>
      </c>
      <c r="B37" s="233" t="s">
        <v>4286</v>
      </c>
      <c r="C37" s="230"/>
      <c r="D37" s="230"/>
      <c r="E37" s="230"/>
      <c r="F37" s="231"/>
      <c r="G37" s="231"/>
      <c r="H37" s="231" t="s">
        <v>4334</v>
      </c>
      <c r="I37" s="231"/>
      <c r="J37" s="232" t="s">
        <v>4335</v>
      </c>
      <c r="K37" s="233" t="s">
        <v>4331</v>
      </c>
      <c r="L37" s="233" t="s">
        <v>4282</v>
      </c>
      <c r="M37" s="233"/>
      <c r="P37" s="233"/>
      <c r="Q37" s="233"/>
    </row>
    <row r="38" spans="1:17">
      <c r="A38" s="214">
        <v>7</v>
      </c>
      <c r="B38" s="233" t="s">
        <v>4286</v>
      </c>
      <c r="C38" s="230"/>
      <c r="D38" s="230"/>
      <c r="E38" s="230"/>
      <c r="F38" s="231"/>
      <c r="G38" s="231"/>
      <c r="H38" s="231" t="s">
        <v>4336</v>
      </c>
      <c r="I38" s="231"/>
      <c r="J38" s="232" t="s">
        <v>4335</v>
      </c>
      <c r="K38" s="233" t="s">
        <v>4331</v>
      </c>
      <c r="L38" s="233" t="s">
        <v>4282</v>
      </c>
      <c r="M38" s="233"/>
      <c r="P38" s="233"/>
      <c r="Q38" s="233"/>
    </row>
    <row r="39" spans="1:17">
      <c r="A39" s="214">
        <v>6</v>
      </c>
      <c r="B39" s="233" t="s">
        <v>4286</v>
      </c>
      <c r="C39" s="230"/>
      <c r="D39" s="230"/>
      <c r="E39" s="230"/>
      <c r="F39" s="231"/>
      <c r="G39" s="231" t="s">
        <v>4337</v>
      </c>
      <c r="H39" s="231"/>
      <c r="I39" s="231"/>
      <c r="J39" s="232"/>
      <c r="K39" s="230" t="s">
        <v>4288</v>
      </c>
      <c r="L39" s="230" t="s">
        <v>4282</v>
      </c>
      <c r="M39" s="233"/>
      <c r="P39" s="233"/>
      <c r="Q39" s="233"/>
    </row>
    <row r="40" spans="1:17">
      <c r="A40" s="214">
        <v>7</v>
      </c>
      <c r="B40" s="233" t="s">
        <v>4286</v>
      </c>
      <c r="C40" s="230"/>
      <c r="D40" s="230"/>
      <c r="E40" s="230"/>
      <c r="F40" s="231"/>
      <c r="G40" s="231"/>
      <c r="H40" s="231" t="s">
        <v>4338</v>
      </c>
      <c r="I40" s="231"/>
      <c r="J40" s="232" t="s">
        <v>4339</v>
      </c>
      <c r="K40" s="230" t="s">
        <v>4288</v>
      </c>
      <c r="L40" s="230" t="s">
        <v>4282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4340</v>
      </c>
      <c r="G41" s="228"/>
      <c r="H41" s="228"/>
      <c r="I41" s="228"/>
      <c r="J41" s="229"/>
      <c r="K41" s="227" t="s">
        <v>4281</v>
      </c>
      <c r="L41" s="227" t="s">
        <v>4341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4342</v>
      </c>
      <c r="H42" s="234"/>
      <c r="I42" s="234"/>
      <c r="J42" s="235"/>
      <c r="K42" s="233" t="s">
        <v>4343</v>
      </c>
      <c r="L42" s="233" t="s">
        <v>4341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4344</v>
      </c>
      <c r="I43" s="234"/>
      <c r="J43" s="235" t="s">
        <v>4345</v>
      </c>
      <c r="K43" s="233" t="s">
        <v>4343</v>
      </c>
      <c r="L43" s="233" t="s">
        <v>4341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4346</v>
      </c>
      <c r="I44" s="234"/>
      <c r="J44" s="235" t="s">
        <v>4347</v>
      </c>
      <c r="K44" s="233" t="s">
        <v>4343</v>
      </c>
      <c r="L44" s="233" t="s">
        <v>4341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4348</v>
      </c>
      <c r="I45" s="234"/>
      <c r="J45" s="235" t="s">
        <v>4349</v>
      </c>
      <c r="K45" s="233" t="s">
        <v>4343</v>
      </c>
      <c r="L45" s="233" t="s">
        <v>4341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4350</v>
      </c>
      <c r="I46" s="234"/>
      <c r="J46" s="235" t="s">
        <v>4351</v>
      </c>
      <c r="K46" s="233" t="s">
        <v>4343</v>
      </c>
      <c r="L46" s="233" t="s">
        <v>4341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4352</v>
      </c>
      <c r="I47" s="234"/>
      <c r="J47" s="235" t="s">
        <v>4353</v>
      </c>
      <c r="K47" s="233" t="s">
        <v>4354</v>
      </c>
      <c r="L47" s="233" t="s">
        <v>4341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4355</v>
      </c>
      <c r="H48" s="234"/>
      <c r="I48" s="234"/>
      <c r="J48" s="235"/>
      <c r="K48" s="233" t="s">
        <v>4343</v>
      </c>
      <c r="L48" s="233" t="s">
        <v>4341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4355</v>
      </c>
      <c r="I49" s="234"/>
      <c r="J49" s="235" t="s">
        <v>4356</v>
      </c>
      <c r="K49" s="233" t="s">
        <v>4343</v>
      </c>
      <c r="L49" s="233" t="s">
        <v>4341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4357</v>
      </c>
      <c r="H50" s="234"/>
      <c r="I50" s="234"/>
      <c r="J50" s="235"/>
      <c r="K50" s="233" t="s">
        <v>4343</v>
      </c>
      <c r="L50" s="233" t="s">
        <v>4341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4358</v>
      </c>
      <c r="I51" s="234"/>
      <c r="J51" s="235" t="s">
        <v>4359</v>
      </c>
      <c r="K51" s="233" t="s">
        <v>4343</v>
      </c>
      <c r="L51" s="233" t="s">
        <v>4341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4360</v>
      </c>
      <c r="I52" s="234"/>
      <c r="J52" s="235" t="s">
        <v>4361</v>
      </c>
      <c r="K52" s="233" t="s">
        <v>4343</v>
      </c>
      <c r="L52" s="233" t="s">
        <v>4341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4362</v>
      </c>
      <c r="I53" s="234"/>
      <c r="J53" s="235" t="s">
        <v>4363</v>
      </c>
      <c r="K53" s="233" t="s">
        <v>4343</v>
      </c>
      <c r="L53" s="233" t="s">
        <v>4341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4364</v>
      </c>
      <c r="H54" s="234"/>
      <c r="I54" s="234"/>
      <c r="J54" s="235"/>
      <c r="K54" s="233" t="s">
        <v>4288</v>
      </c>
      <c r="L54" s="233" t="s">
        <v>4341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4365</v>
      </c>
      <c r="I55" s="234"/>
      <c r="J55" s="235" t="s">
        <v>4366</v>
      </c>
      <c r="K55" s="233" t="s">
        <v>4288</v>
      </c>
      <c r="L55" s="233" t="s">
        <v>4341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4367</v>
      </c>
      <c r="I56" s="234"/>
      <c r="J56" s="235" t="s">
        <v>4368</v>
      </c>
      <c r="K56" s="233" t="s">
        <v>4288</v>
      </c>
      <c r="L56" s="233" t="s">
        <v>4341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4369</v>
      </c>
      <c r="I57" s="234"/>
      <c r="J57" s="235" t="s">
        <v>4370</v>
      </c>
      <c r="K57" s="233" t="s">
        <v>4288</v>
      </c>
      <c r="L57" s="233" t="s">
        <v>4341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4371</v>
      </c>
      <c r="I58" s="234"/>
      <c r="J58" s="235" t="s">
        <v>4372</v>
      </c>
      <c r="K58" s="233" t="s">
        <v>4288</v>
      </c>
      <c r="L58" s="233" t="s">
        <v>4341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4373</v>
      </c>
      <c r="I59" s="234"/>
      <c r="J59" s="235" t="s">
        <v>4374</v>
      </c>
      <c r="K59" s="233" t="s">
        <v>4288</v>
      </c>
      <c r="L59" s="233" t="s">
        <v>4341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4375</v>
      </c>
      <c r="I60" s="234"/>
      <c r="J60" s="235" t="s">
        <v>4376</v>
      </c>
      <c r="K60" s="233" t="s">
        <v>4288</v>
      </c>
      <c r="L60" s="233" t="s">
        <v>4341</v>
      </c>
      <c r="M60" s="233"/>
      <c r="P60" s="233"/>
      <c r="Q60" s="233"/>
    </row>
    <row r="61" spans="1:17" s="226" customFormat="1">
      <c r="A61" s="222">
        <v>5</v>
      </c>
      <c r="B61" s="227" t="s">
        <v>4377</v>
      </c>
      <c r="C61" s="227"/>
      <c r="D61" s="227"/>
      <c r="E61" s="227"/>
      <c r="F61" s="228" t="s">
        <v>4378</v>
      </c>
      <c r="G61" s="228"/>
      <c r="H61" s="228"/>
      <c r="I61" s="228"/>
      <c r="J61" s="229"/>
      <c r="K61" s="227" t="s">
        <v>4281</v>
      </c>
      <c r="L61" s="227" t="s">
        <v>4379</v>
      </c>
      <c r="M61" s="227"/>
      <c r="P61" s="227"/>
      <c r="Q61" s="227"/>
    </row>
    <row r="62" spans="1:17">
      <c r="A62" s="214">
        <v>6</v>
      </c>
      <c r="B62" s="233" t="s">
        <v>4377</v>
      </c>
      <c r="C62" s="233"/>
      <c r="D62" s="233"/>
      <c r="E62" s="233"/>
      <c r="F62" s="234"/>
      <c r="G62" s="234" t="s">
        <v>4380</v>
      </c>
      <c r="H62" s="234"/>
      <c r="I62" s="234"/>
      <c r="J62" s="235"/>
      <c r="K62" s="233" t="s">
        <v>4343</v>
      </c>
      <c r="L62" s="233" t="s">
        <v>4379</v>
      </c>
      <c r="M62" s="233"/>
      <c r="P62" s="233"/>
      <c r="Q62" s="233"/>
    </row>
    <row r="63" spans="1:17">
      <c r="A63" s="214">
        <v>7</v>
      </c>
      <c r="B63" s="233" t="s">
        <v>4377</v>
      </c>
      <c r="C63" s="233"/>
      <c r="D63" s="233"/>
      <c r="E63" s="233"/>
      <c r="F63" s="234"/>
      <c r="G63" s="234"/>
      <c r="H63" s="234" t="s">
        <v>4381</v>
      </c>
      <c r="I63" s="234"/>
      <c r="J63" s="235" t="s">
        <v>4382</v>
      </c>
      <c r="K63" s="233" t="s">
        <v>4343</v>
      </c>
      <c r="L63" s="233" t="s">
        <v>4379</v>
      </c>
      <c r="M63" s="233"/>
      <c r="P63" s="233"/>
      <c r="Q63" s="233"/>
    </row>
    <row r="64" spans="1:17">
      <c r="A64" s="214">
        <v>7</v>
      </c>
      <c r="B64" s="233" t="s">
        <v>4377</v>
      </c>
      <c r="C64" s="233"/>
      <c r="D64" s="233"/>
      <c r="E64" s="233"/>
      <c r="F64" s="234"/>
      <c r="G64" s="234"/>
      <c r="H64" s="234" t="s">
        <v>4383</v>
      </c>
      <c r="I64" s="234"/>
      <c r="J64" s="235" t="s">
        <v>4384</v>
      </c>
      <c r="K64" s="233" t="s">
        <v>4343</v>
      </c>
      <c r="L64" s="233" t="s">
        <v>4379</v>
      </c>
      <c r="M64" s="233"/>
      <c r="P64" s="233"/>
      <c r="Q64" s="233"/>
    </row>
    <row r="65" spans="1:17">
      <c r="A65" s="214">
        <v>7</v>
      </c>
      <c r="B65" s="233" t="s">
        <v>4377</v>
      </c>
      <c r="C65" s="233"/>
      <c r="D65" s="233"/>
      <c r="E65" s="233"/>
      <c r="F65" s="234"/>
      <c r="G65" s="234"/>
      <c r="H65" s="234" t="s">
        <v>4355</v>
      </c>
      <c r="I65" s="234"/>
      <c r="J65" s="235" t="s">
        <v>4385</v>
      </c>
      <c r="K65" s="233" t="s">
        <v>4343</v>
      </c>
      <c r="L65" s="233" t="s">
        <v>4379</v>
      </c>
      <c r="M65" s="233"/>
      <c r="P65" s="233"/>
      <c r="Q65" s="233"/>
    </row>
    <row r="66" spans="1:17">
      <c r="A66" s="214">
        <v>7</v>
      </c>
      <c r="B66" s="233" t="s">
        <v>4377</v>
      </c>
      <c r="C66" s="233"/>
      <c r="D66" s="233"/>
      <c r="E66" s="233"/>
      <c r="F66" s="234"/>
      <c r="G66" s="234"/>
      <c r="H66" s="234" t="s">
        <v>4386</v>
      </c>
      <c r="I66" s="234"/>
      <c r="J66" s="235" t="s">
        <v>4387</v>
      </c>
      <c r="K66" s="233" t="s">
        <v>4388</v>
      </c>
      <c r="L66" s="233" t="s">
        <v>4379</v>
      </c>
      <c r="M66" s="233"/>
      <c r="P66" s="233"/>
      <c r="Q66" s="233"/>
    </row>
    <row r="67" spans="1:17">
      <c r="A67" s="214">
        <v>6</v>
      </c>
      <c r="B67" s="233" t="s">
        <v>4377</v>
      </c>
      <c r="C67" s="233"/>
      <c r="D67" s="233"/>
      <c r="E67" s="233"/>
      <c r="F67" s="234"/>
      <c r="G67" s="234" t="s">
        <v>4357</v>
      </c>
      <c r="H67" s="234"/>
      <c r="I67" s="234"/>
      <c r="J67" s="235"/>
      <c r="K67" s="233" t="s">
        <v>4343</v>
      </c>
      <c r="L67" s="233" t="s">
        <v>4379</v>
      </c>
      <c r="M67" s="233"/>
      <c r="P67" s="233"/>
      <c r="Q67" s="233"/>
    </row>
    <row r="68" spans="1:17">
      <c r="A68" s="214">
        <v>7</v>
      </c>
      <c r="B68" s="233" t="s">
        <v>4377</v>
      </c>
      <c r="C68" s="233"/>
      <c r="D68" s="233"/>
      <c r="E68" s="233"/>
      <c r="F68" s="234"/>
      <c r="G68" s="234"/>
      <c r="H68" s="234" t="s">
        <v>4357</v>
      </c>
      <c r="I68" s="234"/>
      <c r="J68" s="235" t="s">
        <v>4389</v>
      </c>
      <c r="K68" s="233" t="s">
        <v>4343</v>
      </c>
      <c r="L68" s="233" t="s">
        <v>4379</v>
      </c>
      <c r="M68" s="233"/>
      <c r="P68" s="233"/>
      <c r="Q68" s="233"/>
    </row>
    <row r="69" spans="1:17">
      <c r="A69" s="214">
        <v>6</v>
      </c>
      <c r="B69" s="233" t="s">
        <v>4377</v>
      </c>
      <c r="C69" s="233"/>
      <c r="D69" s="233"/>
      <c r="E69" s="233"/>
      <c r="F69" s="234"/>
      <c r="G69" s="234" t="s">
        <v>4390</v>
      </c>
      <c r="H69" s="234"/>
      <c r="I69" s="234"/>
      <c r="J69" s="235"/>
      <c r="K69" s="233" t="s">
        <v>4388</v>
      </c>
      <c r="L69" s="233" t="s">
        <v>4379</v>
      </c>
      <c r="M69" s="233"/>
      <c r="P69" s="233"/>
      <c r="Q69" s="233"/>
    </row>
    <row r="70" spans="1:17">
      <c r="A70" s="214">
        <v>7</v>
      </c>
      <c r="B70" s="233" t="s">
        <v>4377</v>
      </c>
      <c r="C70" s="233"/>
      <c r="D70" s="233"/>
      <c r="E70" s="233"/>
      <c r="F70" s="234"/>
      <c r="G70" s="234"/>
      <c r="H70" s="234" t="s">
        <v>4391</v>
      </c>
      <c r="I70" s="234"/>
      <c r="J70" s="235" t="s">
        <v>4392</v>
      </c>
      <c r="K70" s="233" t="s">
        <v>4388</v>
      </c>
      <c r="L70" s="233" t="s">
        <v>4379</v>
      </c>
      <c r="M70" s="233"/>
      <c r="P70" s="233"/>
      <c r="Q70" s="233"/>
    </row>
    <row r="71" spans="1:17">
      <c r="A71" s="214">
        <v>7</v>
      </c>
      <c r="B71" s="233" t="s">
        <v>4377</v>
      </c>
      <c r="C71" s="233"/>
      <c r="D71" s="233"/>
      <c r="E71" s="233"/>
      <c r="F71" s="234"/>
      <c r="G71" s="234"/>
      <c r="H71" s="234" t="s">
        <v>4393</v>
      </c>
      <c r="I71" s="234"/>
      <c r="J71" s="235" t="s">
        <v>4394</v>
      </c>
      <c r="K71" s="233" t="s">
        <v>4388</v>
      </c>
      <c r="L71" s="233" t="s">
        <v>4379</v>
      </c>
      <c r="M71" s="233"/>
      <c r="P71" s="233"/>
      <c r="Q71" s="233"/>
    </row>
    <row r="72" spans="1:17">
      <c r="A72" s="214">
        <v>7</v>
      </c>
      <c r="B72" s="233" t="s">
        <v>4377</v>
      </c>
      <c r="C72" s="233"/>
      <c r="D72" s="233"/>
      <c r="E72" s="233"/>
      <c r="F72" s="234"/>
      <c r="G72" s="234"/>
      <c r="H72" s="234" t="s">
        <v>4395</v>
      </c>
      <c r="I72" s="234"/>
      <c r="J72" s="235" t="s">
        <v>4396</v>
      </c>
      <c r="K72" s="233" t="s">
        <v>4388</v>
      </c>
      <c r="L72" s="233" t="s">
        <v>4379</v>
      </c>
      <c r="M72" s="233"/>
      <c r="P72" s="233"/>
      <c r="Q72" s="233"/>
    </row>
    <row r="73" spans="1:17">
      <c r="A73" s="214">
        <v>7</v>
      </c>
      <c r="B73" s="233" t="s">
        <v>4377</v>
      </c>
      <c r="C73" s="233"/>
      <c r="D73" s="233"/>
      <c r="E73" s="233"/>
      <c r="F73" s="234"/>
      <c r="G73" s="234"/>
      <c r="H73" s="234" t="s">
        <v>4397</v>
      </c>
      <c r="I73" s="234"/>
      <c r="J73" s="235" t="s">
        <v>4398</v>
      </c>
      <c r="K73" s="233" t="s">
        <v>4388</v>
      </c>
      <c r="L73" s="233" t="s">
        <v>4379</v>
      </c>
      <c r="M73" s="233"/>
      <c r="P73" s="233"/>
      <c r="Q73" s="233"/>
    </row>
    <row r="74" spans="1:17">
      <c r="A74" s="214">
        <v>7</v>
      </c>
      <c r="B74" s="233" t="s">
        <v>4377</v>
      </c>
      <c r="C74" s="233"/>
      <c r="D74" s="233"/>
      <c r="E74" s="233"/>
      <c r="F74" s="234"/>
      <c r="G74" s="234"/>
      <c r="H74" s="234" t="s">
        <v>4399</v>
      </c>
      <c r="I74" s="234"/>
      <c r="J74" s="235" t="s">
        <v>4400</v>
      </c>
      <c r="K74" s="233" t="s">
        <v>4388</v>
      </c>
      <c r="L74" s="233" t="s">
        <v>4379</v>
      </c>
      <c r="M74" s="233"/>
      <c r="P74" s="233"/>
      <c r="Q74" s="233"/>
    </row>
    <row r="75" spans="1:17">
      <c r="A75" s="214">
        <v>7</v>
      </c>
      <c r="B75" s="233" t="s">
        <v>4377</v>
      </c>
      <c r="C75" s="233"/>
      <c r="D75" s="233"/>
      <c r="E75" s="233"/>
      <c r="F75" s="234"/>
      <c r="G75" s="234"/>
      <c r="H75" s="234" t="s">
        <v>4401</v>
      </c>
      <c r="I75" s="234"/>
      <c r="J75" s="235" t="s">
        <v>4402</v>
      </c>
      <c r="K75" s="233" t="s">
        <v>4388</v>
      </c>
      <c r="L75" s="233" t="s">
        <v>4379</v>
      </c>
      <c r="M75" s="233"/>
      <c r="P75" s="233"/>
      <c r="Q75" s="233"/>
    </row>
    <row r="76" spans="1:17">
      <c r="A76" s="214">
        <v>7</v>
      </c>
      <c r="B76" s="233" t="s">
        <v>4377</v>
      </c>
      <c r="C76" s="233"/>
      <c r="D76" s="233"/>
      <c r="E76" s="233"/>
      <c r="F76" s="234"/>
      <c r="G76" s="234"/>
      <c r="H76" s="234" t="s">
        <v>4403</v>
      </c>
      <c r="I76" s="234"/>
      <c r="J76" s="235" t="s">
        <v>4404</v>
      </c>
      <c r="K76" s="233" t="s">
        <v>4388</v>
      </c>
      <c r="L76" s="233" t="s">
        <v>4379</v>
      </c>
      <c r="M76" s="233"/>
      <c r="P76" s="233"/>
      <c r="Q76" s="233"/>
    </row>
    <row r="77" spans="1:17">
      <c r="A77" s="214">
        <v>7</v>
      </c>
      <c r="B77" s="233" t="s">
        <v>4377</v>
      </c>
      <c r="C77" s="233"/>
      <c r="D77" s="233"/>
      <c r="E77" s="233"/>
      <c r="F77" s="234"/>
      <c r="G77" s="234"/>
      <c r="H77" s="234" t="s">
        <v>4405</v>
      </c>
      <c r="I77" s="234"/>
      <c r="J77" s="235" t="s">
        <v>4406</v>
      </c>
      <c r="K77" s="233" t="s">
        <v>4388</v>
      </c>
      <c r="L77" s="233" t="s">
        <v>4379</v>
      </c>
      <c r="M77" s="233"/>
      <c r="P77" s="233"/>
      <c r="Q77" s="233"/>
    </row>
    <row r="78" spans="1:17">
      <c r="A78" s="214">
        <v>7</v>
      </c>
      <c r="B78" s="233" t="s">
        <v>4377</v>
      </c>
      <c r="C78" s="233"/>
      <c r="D78" s="233"/>
      <c r="E78" s="233"/>
      <c r="F78" s="234"/>
      <c r="G78" s="234"/>
      <c r="H78" s="234" t="s">
        <v>4407</v>
      </c>
      <c r="I78" s="234"/>
      <c r="J78" s="235" t="s">
        <v>4408</v>
      </c>
      <c r="K78" s="233" t="s">
        <v>4388</v>
      </c>
      <c r="L78" s="233" t="s">
        <v>4379</v>
      </c>
      <c r="M78" s="233"/>
      <c r="P78" s="233"/>
      <c r="Q78" s="233"/>
    </row>
    <row r="79" spans="1:17">
      <c r="A79" s="214">
        <v>7</v>
      </c>
      <c r="B79" s="233" t="s">
        <v>4377</v>
      </c>
      <c r="C79" s="233"/>
      <c r="D79" s="233"/>
      <c r="E79" s="233"/>
      <c r="F79" s="234"/>
      <c r="G79" s="234"/>
      <c r="H79" s="234" t="s">
        <v>4409</v>
      </c>
      <c r="I79" s="234"/>
      <c r="J79" s="235" t="s">
        <v>4410</v>
      </c>
      <c r="K79" s="233" t="s">
        <v>4331</v>
      </c>
      <c r="L79" s="233" t="s">
        <v>4379</v>
      </c>
      <c r="M79" s="233"/>
      <c r="P79" s="233"/>
      <c r="Q79" s="233"/>
    </row>
    <row r="80" spans="1:17" s="226" customFormat="1">
      <c r="A80" s="222">
        <v>5</v>
      </c>
      <c r="B80" s="227" t="s">
        <v>4411</v>
      </c>
      <c r="C80" s="227"/>
      <c r="D80" s="227"/>
      <c r="E80" s="227"/>
      <c r="F80" s="228" t="s">
        <v>4412</v>
      </c>
      <c r="G80" s="228"/>
      <c r="H80" s="228"/>
      <c r="I80" s="228"/>
      <c r="J80" s="229"/>
      <c r="K80" s="227" t="s">
        <v>4281</v>
      </c>
      <c r="L80" s="227" t="s">
        <v>4413</v>
      </c>
      <c r="M80" s="227" t="s">
        <v>4414</v>
      </c>
      <c r="P80" s="227"/>
      <c r="Q80" s="227"/>
    </row>
    <row r="81" spans="1:17">
      <c r="A81" s="214">
        <v>6</v>
      </c>
      <c r="B81" s="233" t="s">
        <v>4411</v>
      </c>
      <c r="C81" s="233"/>
      <c r="D81" s="233"/>
      <c r="E81" s="233"/>
      <c r="F81" s="234"/>
      <c r="G81" s="234" t="s">
        <v>4415</v>
      </c>
      <c r="H81" s="234"/>
      <c r="I81" s="234"/>
      <c r="J81" s="235"/>
      <c r="K81" s="233" t="s">
        <v>4354</v>
      </c>
      <c r="L81" s="233" t="s">
        <v>4413</v>
      </c>
      <c r="M81" s="233" t="s">
        <v>4416</v>
      </c>
      <c r="P81" s="233"/>
      <c r="Q81" s="233"/>
    </row>
    <row r="82" spans="1:17">
      <c r="A82" s="214">
        <v>7</v>
      </c>
      <c r="B82" s="233" t="s">
        <v>4411</v>
      </c>
      <c r="C82" s="233"/>
      <c r="D82" s="233"/>
      <c r="E82" s="233"/>
      <c r="F82" s="234"/>
      <c r="G82" s="234"/>
      <c r="H82" s="234" t="s">
        <v>4417</v>
      </c>
      <c r="I82" s="234"/>
      <c r="J82" s="235" t="s">
        <v>4418</v>
      </c>
      <c r="K82" s="233" t="s">
        <v>4354</v>
      </c>
      <c r="L82" s="233" t="s">
        <v>4413</v>
      </c>
      <c r="M82" s="233"/>
      <c r="P82" s="233"/>
      <c r="Q82" s="233"/>
    </row>
    <row r="83" spans="1:17">
      <c r="A83" s="214">
        <v>7</v>
      </c>
      <c r="B83" s="233" t="s">
        <v>4411</v>
      </c>
      <c r="C83" s="233"/>
      <c r="D83" s="233"/>
      <c r="E83" s="233"/>
      <c r="F83" s="234"/>
      <c r="G83" s="234"/>
      <c r="H83" s="234" t="s">
        <v>4419</v>
      </c>
      <c r="I83" s="234"/>
      <c r="J83" s="235" t="s">
        <v>4420</v>
      </c>
      <c r="K83" s="233" t="s">
        <v>4354</v>
      </c>
      <c r="L83" s="233" t="s">
        <v>4413</v>
      </c>
      <c r="M83" s="233"/>
      <c r="P83" s="233"/>
      <c r="Q83" s="233"/>
    </row>
    <row r="84" spans="1:17">
      <c r="A84" s="214">
        <v>7</v>
      </c>
      <c r="B84" s="233" t="s">
        <v>4411</v>
      </c>
      <c r="C84" s="233"/>
      <c r="D84" s="233"/>
      <c r="E84" s="233"/>
      <c r="F84" s="234"/>
      <c r="G84" s="234"/>
      <c r="H84" s="234" t="s">
        <v>4421</v>
      </c>
      <c r="I84" s="234"/>
      <c r="J84" s="235" t="s">
        <v>4422</v>
      </c>
      <c r="K84" s="233" t="s">
        <v>4354</v>
      </c>
      <c r="L84" s="233" t="s">
        <v>4413</v>
      </c>
      <c r="M84" s="233"/>
      <c r="P84" s="233"/>
      <c r="Q84" s="233"/>
    </row>
    <row r="85" spans="1:17">
      <c r="A85" s="214">
        <v>7</v>
      </c>
      <c r="B85" s="233" t="s">
        <v>4411</v>
      </c>
      <c r="C85" s="233"/>
      <c r="D85" s="233"/>
      <c r="E85" s="233"/>
      <c r="F85" s="234"/>
      <c r="G85" s="234"/>
      <c r="H85" s="234" t="s">
        <v>4423</v>
      </c>
      <c r="I85" s="234"/>
      <c r="J85" s="235" t="s">
        <v>4424</v>
      </c>
      <c r="K85" s="233" t="s">
        <v>4354</v>
      </c>
      <c r="L85" s="233" t="s">
        <v>4413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4425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4426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4411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4427</v>
      </c>
      <c r="K88" s="233" t="s">
        <v>4354</v>
      </c>
      <c r="L88" s="233" t="s">
        <v>4413</v>
      </c>
      <c r="M88" s="233"/>
      <c r="P88" s="233"/>
      <c r="Q88" s="233"/>
    </row>
    <row r="89" spans="1:17">
      <c r="A89" s="214">
        <v>7</v>
      </c>
      <c r="B89" s="233" t="s">
        <v>4411</v>
      </c>
      <c r="C89" s="233"/>
      <c r="D89" s="233"/>
      <c r="E89" s="233"/>
      <c r="F89" s="234"/>
      <c r="G89" s="234"/>
      <c r="H89" s="234" t="s">
        <v>4428</v>
      </c>
      <c r="I89" s="234"/>
      <c r="J89" s="235" t="s">
        <v>4429</v>
      </c>
      <c r="K89" s="233" t="s">
        <v>4354</v>
      </c>
      <c r="L89" s="233" t="s">
        <v>4413</v>
      </c>
      <c r="M89" s="233"/>
      <c r="P89" s="233"/>
      <c r="Q89" s="233"/>
    </row>
    <row r="90" spans="1:17">
      <c r="A90" s="214">
        <v>7</v>
      </c>
      <c r="B90" s="233" t="s">
        <v>4411</v>
      </c>
      <c r="C90" s="233"/>
      <c r="D90" s="233"/>
      <c r="E90" s="233"/>
      <c r="F90" s="234"/>
      <c r="G90" s="234"/>
      <c r="H90" s="234" t="s">
        <v>4430</v>
      </c>
      <c r="I90" s="234"/>
      <c r="J90" s="235" t="s">
        <v>4431</v>
      </c>
      <c r="K90" s="233" t="s">
        <v>4354</v>
      </c>
      <c r="L90" s="233" t="s">
        <v>4413</v>
      </c>
      <c r="M90" s="233"/>
      <c r="P90" s="233"/>
      <c r="Q90" s="233"/>
    </row>
    <row r="91" spans="1:17">
      <c r="A91" s="214">
        <v>7</v>
      </c>
      <c r="B91" s="233" t="s">
        <v>4411</v>
      </c>
      <c r="C91" s="233"/>
      <c r="D91" s="233"/>
      <c r="E91" s="233"/>
      <c r="F91" s="234"/>
      <c r="G91" s="234"/>
      <c r="H91" s="234" t="s">
        <v>4095</v>
      </c>
      <c r="I91" s="234"/>
      <c r="J91" s="235" t="s">
        <v>4432</v>
      </c>
      <c r="K91" s="233" t="s">
        <v>4354</v>
      </c>
      <c r="L91" s="233" t="s">
        <v>4413</v>
      </c>
      <c r="M91" s="233"/>
      <c r="P91" s="233"/>
      <c r="Q91" s="233"/>
    </row>
    <row r="92" spans="1:17">
      <c r="A92" s="214">
        <v>7</v>
      </c>
      <c r="B92" s="233" t="s">
        <v>4411</v>
      </c>
      <c r="C92" s="233"/>
      <c r="D92" s="233"/>
      <c r="E92" s="233"/>
      <c r="F92" s="234"/>
      <c r="G92" s="234"/>
      <c r="H92" s="234" t="s">
        <v>4433</v>
      </c>
      <c r="I92" s="234"/>
      <c r="J92" s="235" t="s">
        <v>4434</v>
      </c>
      <c r="K92" s="233" t="s">
        <v>4354</v>
      </c>
      <c r="L92" s="233" t="s">
        <v>4413</v>
      </c>
      <c r="M92" s="233"/>
      <c r="P92" s="233"/>
      <c r="Q92" s="233"/>
    </row>
    <row r="93" spans="1:17">
      <c r="A93" s="214">
        <v>7</v>
      </c>
      <c r="B93" s="233" t="s">
        <v>4411</v>
      </c>
      <c r="C93" s="233"/>
      <c r="D93" s="233"/>
      <c r="E93" s="233"/>
      <c r="F93" s="234"/>
      <c r="G93" s="234"/>
      <c r="H93" s="234" t="s">
        <v>4236</v>
      </c>
      <c r="I93" s="234"/>
      <c r="J93" s="235" t="s">
        <v>4435</v>
      </c>
      <c r="K93" s="233" t="s">
        <v>4354</v>
      </c>
      <c r="L93" s="233" t="s">
        <v>4413</v>
      </c>
      <c r="M93" s="233"/>
      <c r="P93" s="233"/>
      <c r="Q93" s="233"/>
    </row>
    <row r="94" spans="1:17">
      <c r="A94" s="214">
        <v>7</v>
      </c>
      <c r="B94" s="233" t="s">
        <v>4411</v>
      </c>
      <c r="C94" s="233"/>
      <c r="D94" s="233"/>
      <c r="E94" s="233"/>
      <c r="F94" s="234"/>
      <c r="G94" s="234"/>
      <c r="H94" s="234" t="s">
        <v>4240</v>
      </c>
      <c r="I94" s="234"/>
      <c r="J94" s="235" t="s">
        <v>4436</v>
      </c>
      <c r="K94" s="233" t="s">
        <v>4354</v>
      </c>
      <c r="L94" s="233" t="s">
        <v>4413</v>
      </c>
      <c r="M94" s="233"/>
      <c r="P94" s="233"/>
      <c r="Q94" s="233"/>
    </row>
    <row r="95" spans="1:17">
      <c r="A95" s="214">
        <v>7</v>
      </c>
      <c r="B95" s="233" t="s">
        <v>4411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4437</v>
      </c>
      <c r="K95" s="233" t="s">
        <v>4354</v>
      </c>
      <c r="L95" s="233" t="s">
        <v>4413</v>
      </c>
      <c r="M95" s="233"/>
      <c r="P95" s="233"/>
      <c r="Q95" s="233"/>
    </row>
    <row r="96" spans="1:17">
      <c r="A96" s="214">
        <v>7</v>
      </c>
      <c r="B96" s="233" t="s">
        <v>4411</v>
      </c>
      <c r="C96" s="233"/>
      <c r="D96" s="233"/>
      <c r="E96" s="233"/>
      <c r="F96" s="234"/>
      <c r="G96" s="234"/>
      <c r="H96" s="234" t="s">
        <v>4438</v>
      </c>
      <c r="I96" s="234"/>
      <c r="J96" s="235" t="s">
        <v>4439</v>
      </c>
      <c r="K96" s="233" t="s">
        <v>4354</v>
      </c>
      <c r="L96" s="233" t="s">
        <v>4413</v>
      </c>
      <c r="M96" s="233"/>
      <c r="P96" s="233"/>
      <c r="Q96" s="233"/>
    </row>
    <row r="97" spans="1:17">
      <c r="A97" s="214">
        <v>7</v>
      </c>
      <c r="B97" s="233" t="s">
        <v>4411</v>
      </c>
      <c r="C97" s="233"/>
      <c r="D97" s="233"/>
      <c r="E97" s="233"/>
      <c r="F97" s="234"/>
      <c r="G97" s="234"/>
      <c r="H97" s="234" t="s">
        <v>4440</v>
      </c>
      <c r="I97" s="234"/>
      <c r="J97" s="235" t="s">
        <v>4441</v>
      </c>
      <c r="K97" s="233" t="s">
        <v>4354</v>
      </c>
      <c r="L97" s="233" t="s">
        <v>4413</v>
      </c>
      <c r="M97" s="233"/>
      <c r="P97" s="233"/>
      <c r="Q97" s="233"/>
    </row>
    <row r="98" spans="1:17">
      <c r="A98" s="214">
        <v>7</v>
      </c>
      <c r="B98" s="233" t="s">
        <v>4411</v>
      </c>
      <c r="C98" s="233"/>
      <c r="D98" s="233"/>
      <c r="E98" s="233"/>
      <c r="F98" s="234"/>
      <c r="G98" s="234"/>
      <c r="H98" s="234" t="s">
        <v>4442</v>
      </c>
      <c r="I98" s="234"/>
      <c r="J98" s="235" t="s">
        <v>4443</v>
      </c>
      <c r="K98" s="233" t="s">
        <v>4354</v>
      </c>
      <c r="L98" s="233" t="s">
        <v>4413</v>
      </c>
      <c r="M98" s="233"/>
      <c r="P98" s="233"/>
      <c r="Q98" s="233"/>
    </row>
    <row r="99" spans="1:17">
      <c r="A99" s="214">
        <v>7</v>
      </c>
      <c r="B99" s="233" t="s">
        <v>4411</v>
      </c>
      <c r="C99" s="233"/>
      <c r="D99" s="233"/>
      <c r="E99" s="233"/>
      <c r="F99" s="234"/>
      <c r="G99" s="234"/>
      <c r="H99" s="234" t="s">
        <v>4444</v>
      </c>
      <c r="I99" s="234"/>
      <c r="J99" s="235" t="s">
        <v>4445</v>
      </c>
      <c r="K99" s="233" t="s">
        <v>4354</v>
      </c>
      <c r="L99" s="233" t="s">
        <v>4413</v>
      </c>
      <c r="M99" s="233"/>
      <c r="P99" s="233"/>
      <c r="Q99" s="233"/>
    </row>
    <row r="100" spans="1:17">
      <c r="A100" s="214">
        <v>7</v>
      </c>
      <c r="B100" s="233" t="s">
        <v>4411</v>
      </c>
      <c r="C100" s="233"/>
      <c r="D100" s="233"/>
      <c r="E100" s="233"/>
      <c r="F100" s="234"/>
      <c r="G100" s="234"/>
      <c r="H100" s="234" t="s">
        <v>4446</v>
      </c>
      <c r="I100" s="234"/>
      <c r="J100" s="235" t="s">
        <v>4447</v>
      </c>
      <c r="K100" s="233" t="s">
        <v>4448</v>
      </c>
      <c r="L100" s="233" t="s">
        <v>4413</v>
      </c>
      <c r="M100" s="233"/>
      <c r="P100" s="233"/>
      <c r="Q100" s="233"/>
    </row>
    <row r="101" spans="1:17">
      <c r="A101" s="214">
        <v>6</v>
      </c>
      <c r="B101" s="233" t="s">
        <v>4411</v>
      </c>
      <c r="C101" s="233"/>
      <c r="D101" s="233"/>
      <c r="E101" s="233"/>
      <c r="F101" s="234"/>
      <c r="G101" s="234" t="s">
        <v>4449</v>
      </c>
      <c r="H101" s="234"/>
      <c r="I101" s="234"/>
      <c r="J101" s="235"/>
      <c r="K101" s="233" t="s">
        <v>4354</v>
      </c>
      <c r="L101" s="233" t="s">
        <v>4413</v>
      </c>
      <c r="M101" s="233"/>
      <c r="P101" s="233"/>
      <c r="Q101" s="233"/>
    </row>
    <row r="102" spans="1:17">
      <c r="A102" s="214">
        <v>7</v>
      </c>
      <c r="B102" s="233" t="s">
        <v>4411</v>
      </c>
      <c r="C102" s="233"/>
      <c r="D102" s="233"/>
      <c r="E102" s="233"/>
      <c r="F102" s="234"/>
      <c r="G102" s="234"/>
      <c r="H102" s="234" t="s">
        <v>4417</v>
      </c>
      <c r="I102" s="234"/>
      <c r="J102" s="235" t="s">
        <v>4418</v>
      </c>
      <c r="K102" s="233" t="s">
        <v>4354</v>
      </c>
      <c r="L102" s="233" t="s">
        <v>4413</v>
      </c>
      <c r="M102" s="233"/>
      <c r="P102" s="233"/>
      <c r="Q102" s="233"/>
    </row>
    <row r="103" spans="1:17">
      <c r="A103" s="214">
        <v>7</v>
      </c>
      <c r="B103" s="233" t="s">
        <v>4411</v>
      </c>
      <c r="C103" s="233"/>
      <c r="D103" s="233"/>
      <c r="E103" s="233"/>
      <c r="F103" s="234"/>
      <c r="G103" s="234"/>
      <c r="H103" s="234" t="s">
        <v>4419</v>
      </c>
      <c r="I103" s="234"/>
      <c r="J103" s="235" t="s">
        <v>4420</v>
      </c>
      <c r="K103" s="233" t="s">
        <v>4354</v>
      </c>
      <c r="L103" s="233" t="s">
        <v>4413</v>
      </c>
      <c r="M103" s="233"/>
      <c r="P103" s="233"/>
      <c r="Q103" s="233"/>
    </row>
    <row r="104" spans="1:17">
      <c r="A104" s="214">
        <v>7</v>
      </c>
      <c r="B104" s="233" t="s">
        <v>4411</v>
      </c>
      <c r="C104" s="233"/>
      <c r="D104" s="233"/>
      <c r="E104" s="233"/>
      <c r="F104" s="234"/>
      <c r="G104" s="234"/>
      <c r="H104" s="234" t="s">
        <v>4421</v>
      </c>
      <c r="I104" s="234"/>
      <c r="J104" s="235" t="s">
        <v>4422</v>
      </c>
      <c r="K104" s="233" t="s">
        <v>4354</v>
      </c>
      <c r="L104" s="233" t="s">
        <v>4413</v>
      </c>
      <c r="M104" s="233"/>
      <c r="P104" s="233"/>
      <c r="Q104" s="233"/>
    </row>
    <row r="105" spans="1:17">
      <c r="A105" s="214">
        <v>7</v>
      </c>
      <c r="B105" s="230" t="s">
        <v>4411</v>
      </c>
      <c r="C105" s="230"/>
      <c r="D105" s="230"/>
      <c r="E105" s="230"/>
      <c r="F105" s="231"/>
      <c r="G105" s="231"/>
      <c r="H105" s="231" t="s">
        <v>4423</v>
      </c>
      <c r="I105" s="231"/>
      <c r="J105" s="232" t="s">
        <v>4424</v>
      </c>
      <c r="K105" s="230" t="s">
        <v>4354</v>
      </c>
      <c r="L105" s="230" t="s">
        <v>4413</v>
      </c>
      <c r="M105" s="230"/>
      <c r="P105" s="233"/>
      <c r="Q105" s="233"/>
    </row>
    <row r="106" spans="1:17">
      <c r="A106" s="214">
        <v>7</v>
      </c>
      <c r="B106" s="233" t="s">
        <v>4411</v>
      </c>
      <c r="C106" s="233"/>
      <c r="D106" s="233"/>
      <c r="E106" s="233"/>
      <c r="F106" s="234"/>
      <c r="G106" s="234"/>
      <c r="H106" s="234" t="s">
        <v>4440</v>
      </c>
      <c r="I106" s="234"/>
      <c r="J106" s="235" t="s">
        <v>4441</v>
      </c>
      <c r="K106" s="233" t="s">
        <v>4354</v>
      </c>
      <c r="L106" s="233" t="s">
        <v>4413</v>
      </c>
      <c r="M106" s="233"/>
      <c r="P106" s="233"/>
      <c r="Q106" s="233"/>
    </row>
    <row r="107" spans="1:17">
      <c r="A107" s="214">
        <v>7</v>
      </c>
      <c r="B107" s="233" t="s">
        <v>4411</v>
      </c>
      <c r="C107" s="233"/>
      <c r="D107" s="233"/>
      <c r="E107" s="233"/>
      <c r="F107" s="234"/>
      <c r="G107" s="234"/>
      <c r="H107" s="234" t="s">
        <v>4442</v>
      </c>
      <c r="I107" s="234"/>
      <c r="J107" s="235" t="s">
        <v>4443</v>
      </c>
      <c r="K107" s="233" t="s">
        <v>4354</v>
      </c>
      <c r="L107" s="233" t="s">
        <v>4413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4450</v>
      </c>
      <c r="G108" s="228"/>
      <c r="H108" s="228"/>
      <c r="I108" s="228"/>
      <c r="J108" s="229"/>
      <c r="K108" s="227" t="s">
        <v>4281</v>
      </c>
      <c r="L108" s="227" t="s">
        <v>4451</v>
      </c>
      <c r="M108" s="227" t="s">
        <v>4452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4453</v>
      </c>
      <c r="H109" s="234"/>
      <c r="I109" s="234"/>
      <c r="J109" s="235"/>
      <c r="K109" s="233" t="s">
        <v>4354</v>
      </c>
      <c r="L109" s="233" t="s">
        <v>4451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4442</v>
      </c>
      <c r="I110" s="239" t="s">
        <v>4454</v>
      </c>
      <c r="J110" s="235" t="s">
        <v>4455</v>
      </c>
      <c r="K110" s="233" t="s">
        <v>4354</v>
      </c>
      <c r="L110" s="233" t="s">
        <v>4451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4456</v>
      </c>
      <c r="I111" s="239" t="s">
        <v>4457</v>
      </c>
      <c r="J111" s="235" t="s">
        <v>4458</v>
      </c>
      <c r="K111" s="233" t="s">
        <v>4354</v>
      </c>
      <c r="L111" s="233" t="s">
        <v>4451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4459</v>
      </c>
      <c r="I112" s="239" t="s">
        <v>4460</v>
      </c>
      <c r="J112" s="235" t="s">
        <v>4461</v>
      </c>
      <c r="K112" s="233" t="s">
        <v>4354</v>
      </c>
      <c r="L112" s="233" t="s">
        <v>4451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4462</v>
      </c>
      <c r="I113" s="239" t="s">
        <v>4463</v>
      </c>
      <c r="J113" s="235" t="s">
        <v>4464</v>
      </c>
      <c r="K113" s="233" t="s">
        <v>4354</v>
      </c>
      <c r="L113" s="233" t="s">
        <v>4451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4465</v>
      </c>
      <c r="I114" s="239" t="s">
        <v>4466</v>
      </c>
      <c r="J114" s="235" t="s">
        <v>4467</v>
      </c>
      <c r="K114" s="233" t="s">
        <v>4354</v>
      </c>
      <c r="L114" s="233" t="s">
        <v>4451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4468</v>
      </c>
      <c r="I115" s="239" t="s">
        <v>4469</v>
      </c>
      <c r="J115" s="235" t="s">
        <v>4470</v>
      </c>
      <c r="K115" s="233" t="s">
        <v>4354</v>
      </c>
      <c r="L115" s="233" t="s">
        <v>4451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4471</v>
      </c>
      <c r="I116" s="239" t="s">
        <v>4472</v>
      </c>
      <c r="J116" s="232" t="s">
        <v>4473</v>
      </c>
      <c r="K116" s="230" t="s">
        <v>4354</v>
      </c>
      <c r="L116" s="230" t="s">
        <v>4451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4474</v>
      </c>
      <c r="I117" s="241" t="s">
        <v>4475</v>
      </c>
      <c r="J117" s="232" t="s">
        <v>4476</v>
      </c>
      <c r="K117" s="230" t="s">
        <v>4354</v>
      </c>
      <c r="L117" s="230" t="s">
        <v>4451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4477</v>
      </c>
      <c r="I118" s="242" t="s">
        <v>4478</v>
      </c>
      <c r="J118" s="232" t="s">
        <v>4479</v>
      </c>
      <c r="K118" s="230" t="s">
        <v>4354</v>
      </c>
      <c r="L118" s="230" t="s">
        <v>4451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4480</v>
      </c>
      <c r="I119" s="241" t="s">
        <v>4481</v>
      </c>
      <c r="J119" s="232" t="s">
        <v>4482</v>
      </c>
      <c r="K119" s="230" t="s">
        <v>4354</v>
      </c>
      <c r="L119" s="230" t="s">
        <v>4451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4483</v>
      </c>
      <c r="I120" s="241" t="s">
        <v>6031</v>
      </c>
      <c r="J120" s="232" t="s">
        <v>4484</v>
      </c>
      <c r="K120" s="230" t="s">
        <v>4354</v>
      </c>
      <c r="L120" s="230" t="s">
        <v>4451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4485</v>
      </c>
      <c r="I121" s="242" t="s">
        <v>4486</v>
      </c>
      <c r="J121" s="232" t="s">
        <v>4487</v>
      </c>
      <c r="K121" s="230" t="s">
        <v>4354</v>
      </c>
      <c r="L121" s="230" t="s">
        <v>4451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4488</v>
      </c>
      <c r="I122" s="239" t="s">
        <v>4489</v>
      </c>
      <c r="J122" s="232" t="s">
        <v>4490</v>
      </c>
      <c r="K122" s="230" t="s">
        <v>4354</v>
      </c>
      <c r="L122" s="230" t="s">
        <v>4451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4491</v>
      </c>
      <c r="I123" s="242" t="s">
        <v>4492</v>
      </c>
      <c r="J123" s="232" t="s">
        <v>4493</v>
      </c>
      <c r="K123" s="230" t="s">
        <v>4354</v>
      </c>
      <c r="L123" s="230" t="s">
        <v>4451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4494</v>
      </c>
      <c r="I124" s="242" t="s">
        <v>4495</v>
      </c>
      <c r="J124" s="232" t="s">
        <v>4496</v>
      </c>
      <c r="K124" s="230" t="s">
        <v>4354</v>
      </c>
      <c r="L124" s="230" t="s">
        <v>4451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4497</v>
      </c>
      <c r="I125" s="242" t="s">
        <v>4498</v>
      </c>
      <c r="J125" s="232" t="s">
        <v>4499</v>
      </c>
      <c r="K125" s="230" t="s">
        <v>4354</v>
      </c>
      <c r="L125" s="230" t="s">
        <v>4451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4500</v>
      </c>
      <c r="I126" s="242" t="s">
        <v>4501</v>
      </c>
      <c r="J126" s="232" t="s">
        <v>4502</v>
      </c>
      <c r="K126" s="230" t="s">
        <v>4354</v>
      </c>
      <c r="L126" s="230" t="s">
        <v>4451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4503</v>
      </c>
      <c r="I127" s="243" t="s">
        <v>4504</v>
      </c>
      <c r="J127" s="232" t="s">
        <v>4505</v>
      </c>
      <c r="K127" s="230" t="s">
        <v>4354</v>
      </c>
      <c r="L127" s="230" t="s">
        <v>4451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4506</v>
      </c>
      <c r="I128" s="242" t="s">
        <v>4507</v>
      </c>
      <c r="J128" s="232" t="s">
        <v>4508</v>
      </c>
      <c r="K128" s="230" t="s">
        <v>4354</v>
      </c>
      <c r="L128" s="230" t="s">
        <v>4451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4509</v>
      </c>
      <c r="I129" s="242" t="s">
        <v>4510</v>
      </c>
      <c r="J129" s="232" t="s">
        <v>4511</v>
      </c>
      <c r="K129" s="230" t="s">
        <v>4354</v>
      </c>
      <c r="L129" s="230" t="s">
        <v>4451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4512</v>
      </c>
      <c r="I130" s="242" t="s">
        <v>4513</v>
      </c>
      <c r="J130" s="232" t="s">
        <v>4514</v>
      </c>
      <c r="K130" s="230" t="s">
        <v>4354</v>
      </c>
      <c r="L130" s="230" t="s">
        <v>4451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4515</v>
      </c>
      <c r="I131" s="242" t="s">
        <v>4516</v>
      </c>
      <c r="J131" s="232" t="s">
        <v>4517</v>
      </c>
      <c r="K131" s="230" t="s">
        <v>4354</v>
      </c>
      <c r="L131" s="230" t="s">
        <v>4451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4518</v>
      </c>
      <c r="I132" s="242" t="s">
        <v>4519</v>
      </c>
      <c r="J132" s="232" t="s">
        <v>4520</v>
      </c>
      <c r="K132" s="230" t="s">
        <v>4354</v>
      </c>
      <c r="L132" s="230" t="s">
        <v>4451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4521</v>
      </c>
      <c r="I133" s="242" t="s">
        <v>4522</v>
      </c>
      <c r="J133" s="232" t="s">
        <v>4523</v>
      </c>
      <c r="K133" s="230" t="s">
        <v>4354</v>
      </c>
      <c r="L133" s="230" t="s">
        <v>4451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4524</v>
      </c>
      <c r="I134" s="244" t="s">
        <v>4525</v>
      </c>
      <c r="J134" s="232" t="s">
        <v>4526</v>
      </c>
      <c r="K134" s="230" t="s">
        <v>4354</v>
      </c>
      <c r="L134" s="230" t="s">
        <v>4451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4527</v>
      </c>
      <c r="I135" s="246" t="s">
        <v>4528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4529</v>
      </c>
      <c r="I136" s="246" t="s">
        <v>4530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4531</v>
      </c>
      <c r="I137" s="246" t="s">
        <v>4532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4533</v>
      </c>
      <c r="I138" s="246" t="s">
        <v>4534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4535</v>
      </c>
      <c r="I139" s="246" t="s">
        <v>4536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5832</v>
      </c>
      <c r="I140" s="246" t="s">
        <v>6011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4537</v>
      </c>
      <c r="I141" s="244"/>
      <c r="J141" s="232" t="s">
        <v>4538</v>
      </c>
      <c r="K141" s="230" t="s">
        <v>4354</v>
      </c>
      <c r="L141" s="230" t="s">
        <v>4451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4539</v>
      </c>
      <c r="I142" s="242" t="s">
        <v>4540</v>
      </c>
      <c r="J142" s="232" t="s">
        <v>4541</v>
      </c>
      <c r="K142" s="230" t="s">
        <v>4354</v>
      </c>
      <c r="L142" s="230" t="s">
        <v>4451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4542</v>
      </c>
      <c r="I143" s="242" t="s">
        <v>4543</v>
      </c>
      <c r="J143" s="232" t="s">
        <v>4544</v>
      </c>
      <c r="K143" s="230" t="s">
        <v>4354</v>
      </c>
      <c r="L143" s="230" t="s">
        <v>4451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4446</v>
      </c>
      <c r="I144" s="244"/>
      <c r="J144" s="232" t="s">
        <v>4545</v>
      </c>
      <c r="K144" s="230" t="s">
        <v>4354</v>
      </c>
      <c r="L144" s="230" t="s">
        <v>4451</v>
      </c>
      <c r="M144" s="230"/>
      <c r="P144" s="240"/>
      <c r="Q144" s="233"/>
    </row>
    <row r="145" spans="1:17" s="226" customFormat="1">
      <c r="A145" s="222">
        <v>5</v>
      </c>
      <c r="B145" s="227" t="s">
        <v>4546</v>
      </c>
      <c r="C145" s="227"/>
      <c r="D145" s="227"/>
      <c r="E145" s="227"/>
      <c r="F145" s="228" t="s">
        <v>4547</v>
      </c>
      <c r="G145" s="228"/>
      <c r="H145" s="228"/>
      <c r="I145" s="228"/>
      <c r="J145" s="229"/>
      <c r="K145" s="227" t="s">
        <v>4281</v>
      </c>
      <c r="L145" s="227" t="s">
        <v>4413</v>
      </c>
      <c r="M145" s="227"/>
      <c r="P145" s="227"/>
      <c r="Q145" s="227"/>
    </row>
    <row r="146" spans="1:17">
      <c r="A146" s="214">
        <v>6</v>
      </c>
      <c r="B146" s="233" t="s">
        <v>4548</v>
      </c>
      <c r="C146" s="233"/>
      <c r="D146" s="233"/>
      <c r="E146" s="233"/>
      <c r="F146" s="234"/>
      <c r="G146" s="234" t="s">
        <v>4549</v>
      </c>
      <c r="H146" s="234"/>
      <c r="I146" s="234"/>
      <c r="J146" s="235"/>
      <c r="K146" s="233" t="s">
        <v>4354</v>
      </c>
      <c r="L146" s="233" t="s">
        <v>4413</v>
      </c>
      <c r="M146" s="233"/>
      <c r="P146" s="233"/>
      <c r="Q146" s="233"/>
    </row>
    <row r="147" spans="1:17">
      <c r="A147" s="214">
        <v>7</v>
      </c>
      <c r="B147" s="233" t="s">
        <v>4548</v>
      </c>
      <c r="C147" s="233"/>
      <c r="D147" s="233"/>
      <c r="E147" s="233"/>
      <c r="F147" s="234"/>
      <c r="G147" s="234"/>
      <c r="H147" s="234" t="s">
        <v>4550</v>
      </c>
      <c r="I147" s="234" t="s">
        <v>4551</v>
      </c>
      <c r="J147" s="235" t="s">
        <v>4552</v>
      </c>
      <c r="K147" s="233" t="s">
        <v>4354</v>
      </c>
      <c r="L147" s="233" t="s">
        <v>4413</v>
      </c>
      <c r="M147" s="233"/>
      <c r="P147" s="233"/>
      <c r="Q147" s="233"/>
    </row>
    <row r="148" spans="1:17">
      <c r="A148" s="214">
        <v>7</v>
      </c>
      <c r="B148" s="233" t="s">
        <v>4548</v>
      </c>
      <c r="C148" s="233"/>
      <c r="D148" s="233"/>
      <c r="E148" s="233"/>
      <c r="F148" s="234"/>
      <c r="G148" s="234"/>
      <c r="H148" s="234" t="s">
        <v>4553</v>
      </c>
      <c r="I148" s="234" t="s">
        <v>4554</v>
      </c>
      <c r="J148" s="235" t="s">
        <v>4555</v>
      </c>
      <c r="K148" s="233" t="s">
        <v>4354</v>
      </c>
      <c r="L148" s="233" t="s">
        <v>4413</v>
      </c>
      <c r="M148" s="233"/>
      <c r="P148" s="233"/>
      <c r="Q148" s="233"/>
    </row>
    <row r="149" spans="1:17">
      <c r="A149" s="214">
        <v>7</v>
      </c>
      <c r="B149" s="233" t="s">
        <v>4548</v>
      </c>
      <c r="C149" s="233"/>
      <c r="D149" s="233"/>
      <c r="E149" s="233"/>
      <c r="F149" s="234"/>
      <c r="G149" s="234"/>
      <c r="H149" s="234" t="s">
        <v>4556</v>
      </c>
      <c r="I149" s="234" t="s">
        <v>4557</v>
      </c>
      <c r="J149" s="235" t="s">
        <v>4558</v>
      </c>
      <c r="K149" s="233" t="s">
        <v>4354</v>
      </c>
      <c r="L149" s="233" t="s">
        <v>4413</v>
      </c>
      <c r="M149" s="233"/>
      <c r="P149" s="233"/>
      <c r="Q149" s="233"/>
    </row>
    <row r="150" spans="1:17">
      <c r="A150" s="214">
        <v>7</v>
      </c>
      <c r="B150" s="233" t="s">
        <v>4548</v>
      </c>
      <c r="C150" s="233"/>
      <c r="D150" s="233"/>
      <c r="E150" s="233"/>
      <c r="F150" s="234"/>
      <c r="G150" s="234"/>
      <c r="H150" s="234" t="s">
        <v>4559</v>
      </c>
      <c r="I150" s="234" t="s">
        <v>4560</v>
      </c>
      <c r="J150" s="235" t="s">
        <v>4561</v>
      </c>
      <c r="K150" s="233" t="s">
        <v>4354</v>
      </c>
      <c r="L150" s="233" t="s">
        <v>4413</v>
      </c>
      <c r="M150" s="233"/>
      <c r="P150" s="233"/>
      <c r="Q150" s="233"/>
    </row>
    <row r="151" spans="1:17">
      <c r="A151" s="214">
        <v>7</v>
      </c>
      <c r="B151" s="233" t="s">
        <v>4548</v>
      </c>
      <c r="C151" s="233"/>
      <c r="D151" s="233"/>
      <c r="E151" s="233"/>
      <c r="F151" s="234"/>
      <c r="G151" s="234"/>
      <c r="H151" s="234" t="s">
        <v>4362</v>
      </c>
      <c r="I151" s="234" t="s">
        <v>4562</v>
      </c>
      <c r="J151" s="235" t="s">
        <v>4563</v>
      </c>
      <c r="K151" s="233" t="s">
        <v>4564</v>
      </c>
      <c r="L151" s="233" t="s">
        <v>4565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4566</v>
      </c>
      <c r="I152" s="234"/>
      <c r="J152" s="235" t="s">
        <v>4567</v>
      </c>
      <c r="K152" s="233" t="s">
        <v>4564</v>
      </c>
      <c r="L152" s="233" t="s">
        <v>4565</v>
      </c>
      <c r="M152" s="233"/>
      <c r="P152" s="233"/>
      <c r="Q152" s="233"/>
    </row>
    <row r="153" spans="1:17">
      <c r="A153" s="214">
        <v>7</v>
      </c>
      <c r="B153" s="233" t="s">
        <v>4548</v>
      </c>
      <c r="C153" s="233"/>
      <c r="D153" s="233"/>
      <c r="E153" s="233"/>
      <c r="F153" s="234"/>
      <c r="G153" s="234"/>
      <c r="H153" s="234" t="s">
        <v>4568</v>
      </c>
      <c r="I153" s="234"/>
      <c r="J153" s="235" t="s">
        <v>4569</v>
      </c>
      <c r="K153" s="233" t="s">
        <v>4354</v>
      </c>
      <c r="L153" s="233" t="s">
        <v>4413</v>
      </c>
      <c r="M153" s="233"/>
      <c r="P153" s="233"/>
      <c r="Q153" s="233"/>
    </row>
    <row r="154" spans="1:17">
      <c r="A154" s="214">
        <v>7</v>
      </c>
      <c r="B154" s="233" t="s">
        <v>4548</v>
      </c>
      <c r="C154" s="233"/>
      <c r="D154" s="233"/>
      <c r="E154" s="233"/>
      <c r="F154" s="234"/>
      <c r="G154" s="234"/>
      <c r="H154" s="234" t="s">
        <v>4570</v>
      </c>
      <c r="I154" s="234"/>
      <c r="J154" s="235" t="s">
        <v>4571</v>
      </c>
      <c r="K154" s="233" t="s">
        <v>4354</v>
      </c>
      <c r="L154" s="233" t="s">
        <v>4413</v>
      </c>
      <c r="M154" s="233"/>
      <c r="P154" s="233"/>
      <c r="Q154" s="233"/>
    </row>
    <row r="155" spans="1:17">
      <c r="A155" s="214">
        <v>7</v>
      </c>
      <c r="B155" s="233" t="s">
        <v>4548</v>
      </c>
      <c r="C155" s="233"/>
      <c r="D155" s="233"/>
      <c r="E155" s="233"/>
      <c r="F155" s="234"/>
      <c r="G155" s="234"/>
      <c r="H155" s="234" t="s">
        <v>4572</v>
      </c>
      <c r="I155" s="234"/>
      <c r="J155" s="235" t="s">
        <v>4573</v>
      </c>
      <c r="K155" s="233" t="s">
        <v>4354</v>
      </c>
      <c r="L155" s="233" t="s">
        <v>4413</v>
      </c>
      <c r="M155" s="233"/>
      <c r="P155" s="233"/>
      <c r="Q155" s="233"/>
    </row>
    <row r="156" spans="1:17">
      <c r="A156" s="214">
        <v>6</v>
      </c>
      <c r="B156" s="233" t="s">
        <v>4548</v>
      </c>
      <c r="C156" s="233"/>
      <c r="D156" s="233"/>
      <c r="E156" s="233"/>
      <c r="F156" s="234"/>
      <c r="G156" s="234" t="s">
        <v>4574</v>
      </c>
      <c r="H156" s="234"/>
      <c r="I156" s="234"/>
      <c r="J156" s="235"/>
      <c r="K156" s="233" t="s">
        <v>4331</v>
      </c>
      <c r="L156" s="233" t="s">
        <v>4413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4575</v>
      </c>
      <c r="I157" s="236"/>
      <c r="J157" s="237" t="s">
        <v>4576</v>
      </c>
      <c r="K157" s="247" t="s">
        <v>4331</v>
      </c>
      <c r="L157" s="247" t="s">
        <v>4413</v>
      </c>
      <c r="M157" s="235" t="s">
        <v>4577</v>
      </c>
      <c r="P157" s="233"/>
      <c r="Q157" s="233"/>
    </row>
    <row r="158" spans="1:17">
      <c r="A158" s="214">
        <v>7</v>
      </c>
      <c r="B158" s="233" t="s">
        <v>4548</v>
      </c>
      <c r="C158" s="233"/>
      <c r="D158" s="233"/>
      <c r="E158" s="233"/>
      <c r="F158" s="234"/>
      <c r="G158" s="234"/>
      <c r="H158" s="234" t="s">
        <v>4578</v>
      </c>
      <c r="I158" s="234"/>
      <c r="J158" s="235" t="s">
        <v>4579</v>
      </c>
      <c r="K158" s="233" t="s">
        <v>4331</v>
      </c>
      <c r="L158" s="233" t="s">
        <v>4413</v>
      </c>
      <c r="M158" s="235" t="s">
        <v>4580</v>
      </c>
      <c r="P158" s="233"/>
      <c r="Q158" s="233"/>
    </row>
    <row r="159" spans="1:17">
      <c r="A159" s="214">
        <v>7</v>
      </c>
      <c r="B159" s="233" t="s">
        <v>4548</v>
      </c>
      <c r="C159" s="233"/>
      <c r="D159" s="233"/>
      <c r="E159" s="233"/>
      <c r="F159" s="234"/>
      <c r="G159" s="234"/>
      <c r="H159" s="234" t="s">
        <v>4581</v>
      </c>
      <c r="I159" s="234"/>
      <c r="J159" s="235" t="s">
        <v>4582</v>
      </c>
      <c r="K159" s="233" t="s">
        <v>4331</v>
      </c>
      <c r="L159" s="233" t="s">
        <v>4413</v>
      </c>
      <c r="M159" s="235" t="s">
        <v>4583</v>
      </c>
      <c r="P159" s="233"/>
      <c r="Q159" s="233"/>
    </row>
    <row r="160" spans="1:17">
      <c r="A160" s="214">
        <v>7</v>
      </c>
      <c r="B160" s="233" t="s">
        <v>4548</v>
      </c>
      <c r="C160" s="233"/>
      <c r="D160" s="233"/>
      <c r="E160" s="233"/>
      <c r="F160" s="234"/>
      <c r="G160" s="234"/>
      <c r="H160" s="234" t="s">
        <v>4584</v>
      </c>
      <c r="I160" s="234"/>
      <c r="J160" s="235" t="s">
        <v>4585</v>
      </c>
      <c r="K160" s="233" t="s">
        <v>4331</v>
      </c>
      <c r="L160" s="233" t="s">
        <v>4413</v>
      </c>
      <c r="M160" s="235" t="s">
        <v>4586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4587</v>
      </c>
      <c r="I161" s="236"/>
      <c r="J161" s="237" t="s">
        <v>4588</v>
      </c>
      <c r="K161" s="247" t="s">
        <v>4331</v>
      </c>
      <c r="L161" s="247" t="s">
        <v>4413</v>
      </c>
      <c r="M161" s="235" t="s">
        <v>4589</v>
      </c>
      <c r="P161" s="233"/>
      <c r="Q161" s="233"/>
    </row>
    <row r="162" spans="1:17">
      <c r="A162" s="214">
        <v>7</v>
      </c>
      <c r="B162" s="233" t="s">
        <v>4548</v>
      </c>
      <c r="C162" s="233"/>
      <c r="D162" s="233"/>
      <c r="E162" s="233"/>
      <c r="F162" s="234"/>
      <c r="G162" s="234"/>
      <c r="H162" s="234" t="s">
        <v>4590</v>
      </c>
      <c r="I162" s="234" t="s">
        <v>4591</v>
      </c>
      <c r="J162" s="235" t="s">
        <v>4592</v>
      </c>
      <c r="K162" s="233" t="s">
        <v>4331</v>
      </c>
      <c r="L162" s="233" t="s">
        <v>4413</v>
      </c>
      <c r="M162" s="235" t="s">
        <v>4593</v>
      </c>
      <c r="P162" s="233"/>
      <c r="Q162" s="233"/>
    </row>
    <row r="163" spans="1:17">
      <c r="A163" s="214">
        <v>6</v>
      </c>
      <c r="B163" s="233" t="s">
        <v>4548</v>
      </c>
      <c r="C163" s="233"/>
      <c r="D163" s="233"/>
      <c r="E163" s="233"/>
      <c r="F163" s="234"/>
      <c r="G163" s="236" t="s">
        <v>4594</v>
      </c>
      <c r="H163" s="236"/>
      <c r="I163" s="236"/>
      <c r="J163" s="237"/>
      <c r="K163" s="247" t="s">
        <v>4354</v>
      </c>
      <c r="L163" s="247" t="s">
        <v>4413</v>
      </c>
      <c r="M163" s="233"/>
      <c r="P163" s="233"/>
      <c r="Q163" s="233"/>
    </row>
    <row r="164" spans="1:17">
      <c r="A164" s="214">
        <v>7</v>
      </c>
      <c r="B164" s="233" t="s">
        <v>4548</v>
      </c>
      <c r="C164" s="233"/>
      <c r="D164" s="233"/>
      <c r="E164" s="233"/>
      <c r="F164" s="234"/>
      <c r="G164" s="236"/>
      <c r="H164" s="236" t="s">
        <v>4595</v>
      </c>
      <c r="I164" s="236" t="s">
        <v>4596</v>
      </c>
      <c r="J164" s="237" t="s">
        <v>4597</v>
      </c>
      <c r="K164" s="247" t="s">
        <v>4354</v>
      </c>
      <c r="L164" s="247" t="s">
        <v>4413</v>
      </c>
      <c r="M164" s="233"/>
      <c r="P164" s="233"/>
      <c r="Q164" s="233"/>
    </row>
    <row r="165" spans="1:17">
      <c r="A165" s="214">
        <v>6</v>
      </c>
      <c r="B165" s="233" t="s">
        <v>4548</v>
      </c>
      <c r="C165" s="233"/>
      <c r="D165" s="233"/>
      <c r="E165" s="233"/>
      <c r="F165" s="234"/>
      <c r="G165" s="236" t="s">
        <v>4598</v>
      </c>
      <c r="H165" s="236"/>
      <c r="I165" s="236"/>
      <c r="J165" s="237"/>
      <c r="K165" s="247" t="s">
        <v>4354</v>
      </c>
      <c r="L165" s="247" t="s">
        <v>4413</v>
      </c>
      <c r="M165" s="233"/>
      <c r="P165" s="233"/>
      <c r="Q165" s="233"/>
    </row>
    <row r="166" spans="1:17">
      <c r="A166" s="214">
        <v>7</v>
      </c>
      <c r="B166" s="233" t="s">
        <v>4548</v>
      </c>
      <c r="C166" s="233"/>
      <c r="D166" s="233"/>
      <c r="E166" s="233"/>
      <c r="F166" s="234"/>
      <c r="G166" s="236"/>
      <c r="H166" s="236" t="s">
        <v>4599</v>
      </c>
      <c r="I166" s="236" t="s">
        <v>4600</v>
      </c>
      <c r="J166" s="237" t="s">
        <v>4597</v>
      </c>
      <c r="K166" s="247" t="s">
        <v>4354</v>
      </c>
      <c r="L166" s="247" t="s">
        <v>4413</v>
      </c>
      <c r="M166" s="233"/>
      <c r="P166" s="233"/>
      <c r="Q166" s="233"/>
    </row>
    <row r="167" spans="1:17">
      <c r="A167" s="214">
        <v>7</v>
      </c>
      <c r="B167" s="233" t="s">
        <v>4548</v>
      </c>
      <c r="C167" s="233"/>
      <c r="D167" s="233"/>
      <c r="E167" s="233"/>
      <c r="F167" s="234"/>
      <c r="G167" s="236"/>
      <c r="H167" s="236" t="s">
        <v>4601</v>
      </c>
      <c r="I167" s="236" t="s">
        <v>4602</v>
      </c>
      <c r="J167" s="237" t="s">
        <v>4603</v>
      </c>
      <c r="K167" s="247" t="s">
        <v>4354</v>
      </c>
      <c r="L167" s="247" t="s">
        <v>4413</v>
      </c>
      <c r="M167" s="233"/>
      <c r="P167" s="233"/>
      <c r="Q167" s="233"/>
    </row>
    <row r="168" spans="1:17">
      <c r="A168" s="214">
        <v>6</v>
      </c>
      <c r="B168" s="233" t="s">
        <v>4548</v>
      </c>
      <c r="C168" s="233"/>
      <c r="D168" s="233"/>
      <c r="E168" s="233"/>
      <c r="F168" s="234"/>
      <c r="G168" s="234" t="s">
        <v>4604</v>
      </c>
      <c r="H168" s="234"/>
      <c r="I168" s="234"/>
      <c r="J168" s="235"/>
      <c r="K168" s="233" t="s">
        <v>4354</v>
      </c>
      <c r="L168" s="233" t="s">
        <v>4413</v>
      </c>
      <c r="M168" s="233"/>
      <c r="P168" s="233"/>
      <c r="Q168" s="233"/>
    </row>
    <row r="169" spans="1:17">
      <c r="A169" s="214">
        <v>7</v>
      </c>
      <c r="B169" s="233" t="s">
        <v>4548</v>
      </c>
      <c r="C169" s="233"/>
      <c r="D169" s="233"/>
      <c r="E169" s="233"/>
      <c r="F169" s="234"/>
      <c r="G169" s="234"/>
      <c r="H169" s="234" t="s">
        <v>4605</v>
      </c>
      <c r="I169" s="234"/>
      <c r="J169" s="235" t="s">
        <v>4606</v>
      </c>
      <c r="K169" s="233" t="s">
        <v>4354</v>
      </c>
      <c r="L169" s="233" t="s">
        <v>4413</v>
      </c>
      <c r="M169" s="233"/>
      <c r="P169" s="233"/>
      <c r="Q169" s="233"/>
    </row>
    <row r="170" spans="1:17">
      <c r="A170" s="214">
        <v>7</v>
      </c>
      <c r="B170" s="233" t="s">
        <v>4548</v>
      </c>
      <c r="C170" s="233"/>
      <c r="D170" s="233"/>
      <c r="E170" s="233"/>
      <c r="F170" s="234"/>
      <c r="G170" s="234"/>
      <c r="H170" s="234" t="s">
        <v>4607</v>
      </c>
      <c r="I170" s="234"/>
      <c r="J170" s="235" t="s">
        <v>4608</v>
      </c>
      <c r="K170" s="233" t="s">
        <v>4354</v>
      </c>
      <c r="L170" s="233" t="s">
        <v>4413</v>
      </c>
      <c r="M170" s="233"/>
      <c r="P170" s="233"/>
      <c r="Q170" s="233"/>
    </row>
    <row r="171" spans="1:17">
      <c r="A171" s="214">
        <v>7</v>
      </c>
      <c r="B171" s="233" t="s">
        <v>4548</v>
      </c>
      <c r="C171" s="233"/>
      <c r="D171" s="233"/>
      <c r="E171" s="233"/>
      <c r="F171" s="234"/>
      <c r="G171" s="234"/>
      <c r="H171" s="234" t="s">
        <v>4609</v>
      </c>
      <c r="I171" s="234" t="s">
        <v>4610</v>
      </c>
      <c r="J171" s="235" t="s">
        <v>4611</v>
      </c>
      <c r="K171" s="233" t="s">
        <v>4354</v>
      </c>
      <c r="L171" s="233" t="s">
        <v>4413</v>
      </c>
      <c r="M171" s="233"/>
      <c r="P171" s="233"/>
      <c r="Q171" s="233"/>
    </row>
    <row r="172" spans="1:17">
      <c r="A172" s="214">
        <v>7</v>
      </c>
      <c r="B172" s="233" t="s">
        <v>4548</v>
      </c>
      <c r="C172" s="233"/>
      <c r="D172" s="233"/>
      <c r="E172" s="233"/>
      <c r="F172" s="234"/>
      <c r="G172" s="234"/>
      <c r="H172" s="234" t="s">
        <v>4612</v>
      </c>
      <c r="I172" s="234" t="s">
        <v>4613</v>
      </c>
      <c r="J172" s="235" t="s">
        <v>4614</v>
      </c>
      <c r="K172" s="233" t="s">
        <v>4354</v>
      </c>
      <c r="L172" s="233" t="s">
        <v>4413</v>
      </c>
      <c r="M172" s="233"/>
      <c r="P172" s="233"/>
      <c r="Q172" s="233"/>
    </row>
    <row r="173" spans="1:17">
      <c r="A173" s="214">
        <v>7</v>
      </c>
      <c r="B173" s="233" t="s">
        <v>4548</v>
      </c>
      <c r="C173" s="233"/>
      <c r="D173" s="233"/>
      <c r="E173" s="233"/>
      <c r="F173" s="234"/>
      <c r="G173" s="234"/>
      <c r="H173" s="234" t="s">
        <v>4615</v>
      </c>
      <c r="I173" s="234" t="s">
        <v>4616</v>
      </c>
      <c r="J173" s="235" t="s">
        <v>4617</v>
      </c>
      <c r="K173" s="233" t="s">
        <v>4354</v>
      </c>
      <c r="L173" s="233" t="s">
        <v>4413</v>
      </c>
      <c r="M173" s="233"/>
      <c r="P173" s="233"/>
      <c r="Q173" s="233"/>
    </row>
    <row r="174" spans="1:17">
      <c r="A174" s="214">
        <v>7</v>
      </c>
      <c r="B174" s="233" t="s">
        <v>4548</v>
      </c>
      <c r="C174" s="233"/>
      <c r="D174" s="233"/>
      <c r="E174" s="233"/>
      <c r="F174" s="234"/>
      <c r="G174" s="234"/>
      <c r="H174" s="234" t="s">
        <v>4618</v>
      </c>
      <c r="I174" s="234" t="s">
        <v>4619</v>
      </c>
      <c r="J174" s="235" t="s">
        <v>4620</v>
      </c>
      <c r="K174" s="233" t="s">
        <v>4354</v>
      </c>
      <c r="L174" s="233" t="s">
        <v>4413</v>
      </c>
      <c r="M174" s="233"/>
      <c r="P174" s="233"/>
      <c r="Q174" s="233"/>
    </row>
    <row r="175" spans="1:17">
      <c r="A175" s="214">
        <v>6</v>
      </c>
      <c r="B175" s="233" t="s">
        <v>4548</v>
      </c>
      <c r="C175" s="233"/>
      <c r="D175" s="233"/>
      <c r="E175" s="233"/>
      <c r="F175" s="234"/>
      <c r="G175" s="234" t="s">
        <v>4621</v>
      </c>
      <c r="H175" s="234"/>
      <c r="I175" s="234"/>
      <c r="J175" s="235"/>
      <c r="K175" s="233" t="s">
        <v>4354</v>
      </c>
      <c r="L175" s="233" t="s">
        <v>4413</v>
      </c>
      <c r="M175" s="233"/>
      <c r="P175" s="233"/>
      <c r="Q175" s="233"/>
    </row>
    <row r="176" spans="1:17">
      <c r="A176" s="214">
        <v>7</v>
      </c>
      <c r="B176" s="233" t="s">
        <v>4548</v>
      </c>
      <c r="C176" s="233"/>
      <c r="D176" s="233"/>
      <c r="E176" s="233"/>
      <c r="F176" s="234"/>
      <c r="G176" s="234"/>
      <c r="H176" s="236" t="s">
        <v>4622</v>
      </c>
      <c r="I176" s="236" t="s">
        <v>4600</v>
      </c>
      <c r="J176" s="235" t="s">
        <v>4623</v>
      </c>
      <c r="K176" s="233" t="s">
        <v>4354</v>
      </c>
      <c r="L176" s="233" t="s">
        <v>4413</v>
      </c>
      <c r="M176" s="233"/>
      <c r="P176" s="233"/>
      <c r="Q176" s="233"/>
    </row>
    <row r="177" spans="1:17">
      <c r="A177" s="214">
        <v>7</v>
      </c>
      <c r="B177" s="233" t="s">
        <v>4548</v>
      </c>
      <c r="C177" s="233"/>
      <c r="D177" s="233"/>
      <c r="E177" s="233"/>
      <c r="F177" s="234"/>
      <c r="G177" s="234"/>
      <c r="H177" s="236" t="s">
        <v>4624</v>
      </c>
      <c r="I177" s="236" t="s">
        <v>4602</v>
      </c>
      <c r="J177" s="235" t="s">
        <v>4625</v>
      </c>
      <c r="K177" s="233" t="s">
        <v>4354</v>
      </c>
      <c r="L177" s="233" t="s">
        <v>4413</v>
      </c>
      <c r="M177" s="233"/>
      <c r="P177" s="233"/>
      <c r="Q177" s="233"/>
    </row>
    <row r="178" spans="1:17" s="226" customFormat="1">
      <c r="A178" s="222">
        <v>5</v>
      </c>
      <c r="B178" s="227" t="s">
        <v>4626</v>
      </c>
      <c r="C178" s="227"/>
      <c r="D178" s="227"/>
      <c r="E178" s="227"/>
      <c r="F178" s="228" t="s">
        <v>4627</v>
      </c>
      <c r="G178" s="228"/>
      <c r="H178" s="228"/>
      <c r="I178" s="228"/>
      <c r="J178" s="229"/>
      <c r="K178" s="227" t="s">
        <v>4281</v>
      </c>
      <c r="L178" s="227" t="s">
        <v>4628</v>
      </c>
      <c r="M178" s="227"/>
      <c r="P178" s="227"/>
      <c r="Q178" s="227"/>
    </row>
    <row r="179" spans="1:17">
      <c r="A179" s="214">
        <v>6</v>
      </c>
      <c r="B179" s="233" t="s">
        <v>4626</v>
      </c>
      <c r="C179" s="233"/>
      <c r="D179" s="233"/>
      <c r="E179" s="233"/>
      <c r="F179" s="234"/>
      <c r="G179" s="234" t="s">
        <v>4629</v>
      </c>
      <c r="H179" s="234"/>
      <c r="I179" s="234"/>
      <c r="J179" s="235"/>
      <c r="K179" s="233" t="s">
        <v>4630</v>
      </c>
      <c r="L179" s="233" t="s">
        <v>4628</v>
      </c>
      <c r="M179" s="233"/>
      <c r="P179" s="233"/>
      <c r="Q179" s="233"/>
    </row>
    <row r="180" spans="1:17">
      <c r="A180" s="214">
        <v>7</v>
      </c>
      <c r="B180" s="233" t="s">
        <v>4626</v>
      </c>
      <c r="C180" s="233"/>
      <c r="D180" s="233"/>
      <c r="E180" s="233"/>
      <c r="F180" s="234"/>
      <c r="G180" s="234"/>
      <c r="H180" s="234" t="s">
        <v>4631</v>
      </c>
      <c r="I180" s="234"/>
      <c r="J180" s="235" t="s">
        <v>4632</v>
      </c>
      <c r="K180" s="233" t="s">
        <v>4630</v>
      </c>
      <c r="L180" s="233" t="s">
        <v>4628</v>
      </c>
      <c r="M180" s="233" t="s">
        <v>4633</v>
      </c>
      <c r="P180" s="233"/>
      <c r="Q180" s="233"/>
    </row>
    <row r="181" spans="1:17">
      <c r="A181" s="214">
        <v>7</v>
      </c>
      <c r="B181" s="233" t="s">
        <v>4626</v>
      </c>
      <c r="C181" s="233"/>
      <c r="D181" s="233"/>
      <c r="E181" s="233"/>
      <c r="F181" s="234"/>
      <c r="G181" s="234"/>
      <c r="H181" s="234" t="s">
        <v>4634</v>
      </c>
      <c r="I181" s="234" t="s">
        <v>4635</v>
      </c>
      <c r="J181" s="235" t="s">
        <v>4636</v>
      </c>
      <c r="K181" s="233" t="s">
        <v>4288</v>
      </c>
      <c r="L181" s="233" t="s">
        <v>4628</v>
      </c>
      <c r="M181" s="233"/>
      <c r="P181" s="233"/>
      <c r="Q181" s="233"/>
    </row>
    <row r="182" spans="1:17">
      <c r="A182" s="214">
        <v>7</v>
      </c>
      <c r="B182" s="233" t="s">
        <v>4626</v>
      </c>
      <c r="C182" s="233"/>
      <c r="D182" s="233"/>
      <c r="E182" s="233"/>
      <c r="F182" s="234"/>
      <c r="G182" s="234"/>
      <c r="H182" s="234" t="s">
        <v>4637</v>
      </c>
      <c r="I182" s="234" t="s">
        <v>4638</v>
      </c>
      <c r="J182" s="235" t="s">
        <v>4639</v>
      </c>
      <c r="K182" s="233" t="s">
        <v>4640</v>
      </c>
      <c r="L182" s="233" t="s">
        <v>4628</v>
      </c>
      <c r="M182" s="233"/>
      <c r="P182" s="233"/>
      <c r="Q182" s="233"/>
    </row>
    <row r="183" spans="1:17">
      <c r="A183" s="214">
        <v>7</v>
      </c>
      <c r="B183" s="233" t="s">
        <v>4626</v>
      </c>
      <c r="C183" s="233"/>
      <c r="D183" s="233"/>
      <c r="E183" s="233"/>
      <c r="F183" s="234"/>
      <c r="G183" s="234"/>
      <c r="H183" s="234" t="s">
        <v>4641</v>
      </c>
      <c r="I183" s="234" t="s">
        <v>4642</v>
      </c>
      <c r="J183" s="235" t="s">
        <v>4643</v>
      </c>
      <c r="K183" s="233" t="s">
        <v>4640</v>
      </c>
      <c r="L183" s="233" t="s">
        <v>4628</v>
      </c>
      <c r="M183" s="233"/>
      <c r="P183" s="233"/>
      <c r="Q183" s="233"/>
    </row>
    <row r="184" spans="1:17">
      <c r="A184" s="214">
        <v>7</v>
      </c>
      <c r="B184" s="230" t="s">
        <v>4626</v>
      </c>
      <c r="C184" s="230"/>
      <c r="D184" s="230"/>
      <c r="E184" s="230"/>
      <c r="F184" s="231"/>
      <c r="G184" s="231"/>
      <c r="H184" s="231" t="s">
        <v>4644</v>
      </c>
      <c r="I184" s="231" t="s">
        <v>4645</v>
      </c>
      <c r="J184" s="232" t="s">
        <v>4646</v>
      </c>
      <c r="K184" s="230" t="s">
        <v>4343</v>
      </c>
      <c r="L184" s="230" t="s">
        <v>4628</v>
      </c>
      <c r="M184" s="230"/>
      <c r="P184" s="233"/>
      <c r="Q184" s="233"/>
    </row>
    <row r="185" spans="1:17" s="226" customFormat="1">
      <c r="A185" s="222">
        <v>5</v>
      </c>
      <c r="B185" s="238" t="s">
        <v>4647</v>
      </c>
      <c r="C185" s="238"/>
      <c r="D185" s="238"/>
      <c r="E185" s="238"/>
      <c r="F185" s="248" t="s">
        <v>4648</v>
      </c>
      <c r="G185" s="248"/>
      <c r="H185" s="248"/>
      <c r="I185" s="248"/>
      <c r="J185" s="249"/>
      <c r="K185" s="238" t="s">
        <v>4281</v>
      </c>
      <c r="L185" s="238" t="s">
        <v>4649</v>
      </c>
      <c r="M185" s="238"/>
      <c r="P185" s="227"/>
      <c r="Q185" s="227"/>
    </row>
    <row r="186" spans="1:17">
      <c r="A186" s="214">
        <v>6</v>
      </c>
      <c r="B186" s="233" t="s">
        <v>4647</v>
      </c>
      <c r="C186" s="233"/>
      <c r="D186" s="233"/>
      <c r="E186" s="233"/>
      <c r="F186" s="234"/>
      <c r="G186" s="234" t="s">
        <v>4650</v>
      </c>
      <c r="H186" s="234"/>
      <c r="I186" s="234"/>
      <c r="J186" s="235"/>
      <c r="K186" s="233" t="s">
        <v>4288</v>
      </c>
      <c r="L186" s="233" t="s">
        <v>4649</v>
      </c>
      <c r="M186" s="233"/>
      <c r="P186" s="233"/>
      <c r="Q186" s="233"/>
    </row>
    <row r="187" spans="1:17">
      <c r="A187" s="214">
        <v>7</v>
      </c>
      <c r="B187" s="233" t="s">
        <v>4647</v>
      </c>
      <c r="C187" s="233"/>
      <c r="D187" s="233"/>
      <c r="E187" s="233"/>
      <c r="F187" s="234"/>
      <c r="G187" s="234"/>
      <c r="H187" s="234" t="s">
        <v>4651</v>
      </c>
      <c r="I187" s="234" t="s">
        <v>4652</v>
      </c>
      <c r="J187" s="235" t="s">
        <v>4653</v>
      </c>
      <c r="K187" s="233" t="s">
        <v>4288</v>
      </c>
      <c r="L187" s="233" t="s">
        <v>4649</v>
      </c>
      <c r="M187" s="233"/>
      <c r="P187" s="233"/>
      <c r="Q187" s="233"/>
    </row>
    <row r="188" spans="1:17">
      <c r="A188" s="214">
        <v>6</v>
      </c>
      <c r="B188" s="233" t="s">
        <v>4647</v>
      </c>
      <c r="C188" s="233"/>
      <c r="D188" s="233"/>
      <c r="E188" s="233"/>
      <c r="F188" s="234"/>
      <c r="G188" s="234" t="s">
        <v>4654</v>
      </c>
      <c r="H188" s="234"/>
      <c r="I188" s="234"/>
      <c r="J188" s="235"/>
      <c r="K188" s="233" t="s">
        <v>4288</v>
      </c>
      <c r="L188" s="233" t="s">
        <v>4649</v>
      </c>
      <c r="M188" s="233"/>
      <c r="P188" s="233"/>
      <c r="Q188" s="233"/>
    </row>
    <row r="189" spans="1:17">
      <c r="A189" s="214">
        <v>7</v>
      </c>
      <c r="B189" s="233" t="s">
        <v>4647</v>
      </c>
      <c r="C189" s="233"/>
      <c r="D189" s="233"/>
      <c r="E189" s="233"/>
      <c r="F189" s="234"/>
      <c r="G189" s="234"/>
      <c r="H189" s="234" t="s">
        <v>4655</v>
      </c>
      <c r="I189" s="234" t="s">
        <v>4656</v>
      </c>
      <c r="J189" s="235" t="s">
        <v>4657</v>
      </c>
      <c r="K189" s="233" t="s">
        <v>4288</v>
      </c>
      <c r="L189" s="233" t="s">
        <v>4649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4661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4188</v>
      </c>
      <c r="D6" s="302" t="s">
        <v>4032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4662</v>
      </c>
      <c r="E7" s="303" t="s">
        <v>4660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4137</v>
      </c>
      <c r="E9" s="276" t="s">
        <v>4189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4663</v>
      </c>
      <c r="E10" s="277" t="s">
        <v>4192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4107</v>
      </c>
      <c r="E11" s="276" t="s">
        <v>4195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4190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4137</v>
      </c>
      <c r="E15" s="276" t="s">
        <v>4252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4664</v>
      </c>
      <c r="E16" s="277" t="s">
        <v>4251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4107</v>
      </c>
      <c r="E17" s="276" t="s">
        <v>4253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4137</v>
      </c>
      <c r="E21" s="276" t="s">
        <v>4194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4664</v>
      </c>
      <c r="E22" s="277" t="s">
        <v>4193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4107</v>
      </c>
      <c r="E23" s="276" t="s">
        <v>4191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4665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4137</v>
      </c>
      <c r="E27" s="276" t="s">
        <v>4198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4664</v>
      </c>
      <c r="E28" s="277" t="s">
        <v>4199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4107</v>
      </c>
      <c r="E29" s="276" t="s">
        <v>4200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4201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4666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4137</v>
      </c>
      <c r="E33" s="276" t="s">
        <v>4149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4664</v>
      </c>
      <c r="E34" s="277" t="s">
        <v>4196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4107</v>
      </c>
      <c r="E35" s="276" t="s">
        <v>4202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4203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4667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4137</v>
      </c>
      <c r="E42" s="276" t="s">
        <v>4149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4668</v>
      </c>
      <c r="E43" s="277" t="s">
        <v>4196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4107</v>
      </c>
      <c r="E44" s="276" t="s">
        <v>4197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5937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4676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4137</v>
      </c>
      <c r="E49" s="276" t="s">
        <v>4149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4668</v>
      </c>
      <c r="E50" s="277" t="s">
        <v>5891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4107</v>
      </c>
      <c r="E51" s="276" t="s">
        <v>5892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4171</v>
      </c>
      <c r="D55" s="302" t="s">
        <v>4172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4669</v>
      </c>
      <c r="E56" s="303" t="s">
        <v>4699</v>
      </c>
      <c r="F56" s="304" t="s">
        <v>4700</v>
      </c>
      <c r="G56" s="304" t="s">
        <v>4701</v>
      </c>
      <c r="H56" s="304" t="s">
        <v>4702</v>
      </c>
      <c r="I56" s="305" t="s">
        <v>4703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4670</v>
      </c>
      <c r="F57" s="268"/>
      <c r="G57" s="280" t="s">
        <v>4671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4137</v>
      </c>
      <c r="E58" s="276" t="s">
        <v>4672</v>
      </c>
      <c r="F58" s="268"/>
      <c r="G58" s="281" t="s">
        <v>4673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4664</v>
      </c>
      <c r="E59" s="277" t="s">
        <v>4183</v>
      </c>
      <c r="F59" s="268"/>
      <c r="G59" s="270" t="s">
        <v>4183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4107</v>
      </c>
      <c r="E60" s="276" t="s">
        <v>4173</v>
      </c>
      <c r="F60" s="268"/>
      <c r="G60" s="281" t="s">
        <v>4248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4184</v>
      </c>
      <c r="F61" s="268"/>
      <c r="G61" s="282" t="s">
        <v>4249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4756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4757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4758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4674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4137</v>
      </c>
      <c r="E67" s="276" t="s">
        <v>4675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4668</v>
      </c>
      <c r="E68" s="277" t="s">
        <v>4185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4107</v>
      </c>
      <c r="E69" s="276" t="s">
        <v>4174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4677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4137</v>
      </c>
      <c r="E74" s="276" t="s">
        <v>4678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4668</v>
      </c>
      <c r="E75" s="277" t="s">
        <v>4186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4107</v>
      </c>
      <c r="E76" s="276" t="s">
        <v>4175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4750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4187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4170</v>
      </c>
      <c r="D80" s="302" t="s">
        <v>4033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4662</v>
      </c>
      <c r="E81" s="303" t="s">
        <v>4168</v>
      </c>
      <c r="F81" s="304" t="s">
        <v>4169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4670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4137</v>
      </c>
      <c r="E83" s="276" t="s">
        <v>4679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4668</v>
      </c>
      <c r="E84" s="277" t="s">
        <v>4176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4107</v>
      </c>
      <c r="E85" s="276" t="s">
        <v>4177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4178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4680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4137</v>
      </c>
      <c r="E89" s="276" t="s">
        <v>4681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4668</v>
      </c>
      <c r="E90" s="277" t="s">
        <v>4179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4107</v>
      </c>
      <c r="E91" s="276" t="s">
        <v>4163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5920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4682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4137</v>
      </c>
      <c r="E95" s="276" t="s">
        <v>4164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4664</v>
      </c>
      <c r="E96" s="277" t="s">
        <v>4162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4107</v>
      </c>
      <c r="E97" s="276" t="s">
        <v>4165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5939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4166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4760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4765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4137</v>
      </c>
      <c r="E103" s="276" t="s">
        <v>6013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4668</v>
      </c>
      <c r="E104" s="277" t="s">
        <v>4180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4107</v>
      </c>
      <c r="E105" s="276" t="s">
        <v>4167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4181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4182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5329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6010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4106</v>
      </c>
      <c r="E112" s="276" t="s">
        <v>6012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4663</v>
      </c>
      <c r="E113" s="277" t="s">
        <v>6014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6015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6025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4136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4669</v>
      </c>
      <c r="E118" s="303" t="s">
        <v>4704</v>
      </c>
      <c r="F118" s="304" t="s">
        <v>4705</v>
      </c>
      <c r="G118" s="268"/>
      <c r="H118" s="268"/>
      <c r="I118" s="274"/>
      <c r="J118" s="307" t="s">
        <v>4929</v>
      </c>
      <c r="K118" s="310"/>
      <c r="L118" s="309" t="s">
        <v>4716</v>
      </c>
      <c r="M118" s="308" t="s">
        <v>4717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4767</v>
      </c>
      <c r="F119" s="268"/>
      <c r="G119" s="268"/>
      <c r="H119" s="268"/>
      <c r="I119" s="274"/>
      <c r="J119" s="275" t="s">
        <v>4783</v>
      </c>
      <c r="K119" s="285"/>
      <c r="L119" s="268" t="s">
        <v>4684</v>
      </c>
      <c r="M119" s="285" t="s">
        <v>4683</v>
      </c>
      <c r="N119" s="283"/>
      <c r="O119" s="283"/>
      <c r="P119" s="283"/>
    </row>
    <row r="120" spans="2:16" ht="30" customHeight="1">
      <c r="B120" s="267"/>
      <c r="C120" s="283"/>
      <c r="D120" s="269" t="s">
        <v>4137</v>
      </c>
      <c r="E120" s="276" t="s">
        <v>4138</v>
      </c>
      <c r="F120" s="268"/>
      <c r="G120" s="268"/>
      <c r="H120" s="268"/>
      <c r="I120" s="274"/>
      <c r="J120" s="286" t="s">
        <v>4138</v>
      </c>
      <c r="K120" s="285"/>
      <c r="L120" s="286" t="s">
        <v>4157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4668</v>
      </c>
      <c r="E121" s="277" t="s">
        <v>4145</v>
      </c>
      <c r="F121" s="268"/>
      <c r="G121" s="268"/>
      <c r="H121" s="268"/>
      <c r="I121" s="274"/>
      <c r="J121" s="271" t="s">
        <v>4155</v>
      </c>
      <c r="K121" s="285"/>
      <c r="L121" s="271" t="s">
        <v>4158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4107</v>
      </c>
      <c r="E122" s="276" t="s">
        <v>4139</v>
      </c>
      <c r="F122" s="268"/>
      <c r="G122" s="268"/>
      <c r="H122" s="268"/>
      <c r="I122" s="274"/>
      <c r="J122" s="281" t="s">
        <v>4156</v>
      </c>
      <c r="K122" s="285"/>
      <c r="L122" s="281" t="s">
        <v>4159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4769</v>
      </c>
      <c r="F123" s="268"/>
      <c r="G123" s="268"/>
      <c r="H123" s="268"/>
      <c r="I123" s="274"/>
      <c r="J123" s="287" t="s">
        <v>4785</v>
      </c>
      <c r="K123" s="288"/>
      <c r="L123" s="282" t="s">
        <v>4788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5696</v>
      </c>
      <c r="K124" s="289"/>
      <c r="L124" s="282" t="s">
        <v>4789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4685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4137</v>
      </c>
      <c r="E126" s="276" t="s">
        <v>4140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4668</v>
      </c>
      <c r="E127" s="277" t="s">
        <v>4146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4107</v>
      </c>
      <c r="E128" s="276" t="s">
        <v>4141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4096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4778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4137</v>
      </c>
      <c r="E132" s="276" t="s">
        <v>4140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4668</v>
      </c>
      <c r="E133" s="277" t="s">
        <v>4147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4107</v>
      </c>
      <c r="E134" s="276" t="s">
        <v>4142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4932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4686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4137</v>
      </c>
      <c r="E138" s="276" t="s">
        <v>4143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4668</v>
      </c>
      <c r="E139" s="277" t="s">
        <v>4148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4107</v>
      </c>
      <c r="E140" s="276" t="s">
        <v>4144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4153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4154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4137</v>
      </c>
      <c r="E145" s="276" t="s">
        <v>4149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4668</v>
      </c>
      <c r="E146" s="277" t="s">
        <v>4150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4107</v>
      </c>
      <c r="E147" s="276" t="s">
        <v>4151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4152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4688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4137</v>
      </c>
      <c r="E151" s="276" t="s">
        <v>4149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4668</v>
      </c>
      <c r="E152" s="277" t="s">
        <v>4150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4107</v>
      </c>
      <c r="E153" s="276" t="s">
        <v>4160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4161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4135</v>
      </c>
      <c r="D156" s="302" t="s">
        <v>4124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4669</v>
      </c>
      <c r="E157" s="273"/>
      <c r="F157" s="268"/>
      <c r="G157" s="268"/>
      <c r="H157" s="268"/>
      <c r="I157" s="274"/>
      <c r="J157" s="307" t="s">
        <v>4718</v>
      </c>
      <c r="K157" s="309" t="s">
        <v>4945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4106</v>
      </c>
      <c r="E158" s="273"/>
      <c r="F158" s="268"/>
      <c r="G158" s="268"/>
      <c r="H158" s="268"/>
      <c r="I158" s="274"/>
      <c r="J158" s="286" t="s">
        <v>4101</v>
      </c>
      <c r="K158" s="286" t="s">
        <v>4102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4668</v>
      </c>
      <c r="E159" s="273"/>
      <c r="F159" s="268"/>
      <c r="G159" s="268"/>
      <c r="H159" s="268"/>
      <c r="I159" s="274"/>
      <c r="J159" s="271" t="s">
        <v>4104</v>
      </c>
      <c r="K159" s="271" t="s">
        <v>4105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4107</v>
      </c>
      <c r="E160" s="273"/>
      <c r="F160" s="268"/>
      <c r="G160" s="268"/>
      <c r="H160" s="268"/>
      <c r="I160" s="274"/>
      <c r="J160" s="281" t="s">
        <v>4126</v>
      </c>
      <c r="K160" s="281" t="s">
        <v>4127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4793</v>
      </c>
      <c r="K161" s="287" t="s">
        <v>4097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4662</v>
      </c>
      <c r="E163" s="273"/>
      <c r="F163" s="268"/>
      <c r="G163" s="268"/>
      <c r="H163" s="268"/>
      <c r="I163" s="274"/>
      <c r="J163" s="307" t="s">
        <v>5767</v>
      </c>
      <c r="K163" s="309" t="s">
        <v>4795</v>
      </c>
      <c r="L163" s="309" t="s">
        <v>4796</v>
      </c>
      <c r="M163" s="268"/>
      <c r="N163" s="309" t="s">
        <v>4801</v>
      </c>
      <c r="O163" s="309" t="s">
        <v>4802</v>
      </c>
      <c r="P163" s="309" t="s">
        <v>4804</v>
      </c>
    </row>
    <row r="164" spans="2:16" ht="30" customHeight="1">
      <c r="B164" s="267"/>
      <c r="C164" s="268"/>
      <c r="D164" s="269" t="s">
        <v>4106</v>
      </c>
      <c r="E164" s="273"/>
      <c r="F164" s="268"/>
      <c r="G164" s="268"/>
      <c r="H164" s="268"/>
      <c r="I164" s="274"/>
      <c r="J164" s="281" t="s">
        <v>4103</v>
      </c>
      <c r="K164" s="281" t="s">
        <v>4103</v>
      </c>
      <c r="L164" s="281" t="s">
        <v>4103</v>
      </c>
      <c r="M164" s="283"/>
      <c r="N164" s="281" t="s">
        <v>4103</v>
      </c>
      <c r="O164" s="281" t="s">
        <v>4103</v>
      </c>
      <c r="P164" s="281" t="s">
        <v>4103</v>
      </c>
    </row>
    <row r="165" spans="2:16" ht="30" customHeight="1">
      <c r="B165" s="267"/>
      <c r="C165" s="268"/>
      <c r="D165" s="269" t="s">
        <v>4668</v>
      </c>
      <c r="E165" s="273"/>
      <c r="F165" s="268"/>
      <c r="G165" s="268"/>
      <c r="H165" s="268"/>
      <c r="I165" s="274"/>
      <c r="J165" s="270" t="s">
        <v>4108</v>
      </c>
      <c r="K165" s="270" t="s">
        <v>4109</v>
      </c>
      <c r="L165" s="270" t="s">
        <v>4110</v>
      </c>
      <c r="M165" s="268"/>
      <c r="N165" s="270" t="s">
        <v>4111</v>
      </c>
      <c r="O165" s="270" t="s">
        <v>4112</v>
      </c>
      <c r="P165" s="270" t="s">
        <v>4113</v>
      </c>
    </row>
    <row r="166" spans="2:16" ht="30" customHeight="1">
      <c r="B166" s="267"/>
      <c r="C166" s="268"/>
      <c r="D166" s="269" t="s">
        <v>4125</v>
      </c>
      <c r="E166" s="273"/>
      <c r="F166" s="268"/>
      <c r="G166" s="268"/>
      <c r="H166" s="268"/>
      <c r="I166" s="274"/>
      <c r="J166" s="281" t="s">
        <v>4128</v>
      </c>
      <c r="K166" s="281" t="s">
        <v>4129</v>
      </c>
      <c r="L166" s="281" t="s">
        <v>4809</v>
      </c>
      <c r="M166" s="283"/>
      <c r="N166" s="281" t="s">
        <v>4811</v>
      </c>
      <c r="O166" s="281" t="s">
        <v>4813</v>
      </c>
      <c r="P166" s="281" t="s">
        <v>4815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4797</v>
      </c>
      <c r="K167" s="282" t="s">
        <v>4799</v>
      </c>
      <c r="L167" s="282" t="s">
        <v>4807</v>
      </c>
      <c r="M167" s="282"/>
      <c r="N167" s="282" t="s">
        <v>4805</v>
      </c>
      <c r="O167" s="282" t="s">
        <v>4099</v>
      </c>
      <c r="P167" s="282" t="s">
        <v>4100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4114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4669</v>
      </c>
      <c r="E170" s="273"/>
      <c r="F170" s="268"/>
      <c r="G170" s="268"/>
      <c r="H170" s="268"/>
      <c r="I170" s="274"/>
      <c r="J170" s="307" t="s">
        <v>5764</v>
      </c>
      <c r="K170" s="309" t="s">
        <v>5765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4106</v>
      </c>
      <c r="E171" s="284"/>
      <c r="F171" s="283"/>
      <c r="G171" s="283"/>
      <c r="H171" s="283"/>
      <c r="I171" s="306"/>
      <c r="J171" s="286" t="s">
        <v>4117</v>
      </c>
      <c r="K171" s="286" t="s">
        <v>4117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4689</v>
      </c>
      <c r="E172" s="273"/>
      <c r="F172" s="268"/>
      <c r="G172" s="268"/>
      <c r="H172" s="268"/>
      <c r="I172" s="274"/>
      <c r="J172" s="271" t="s">
        <v>4115</v>
      </c>
      <c r="K172" s="271" t="s">
        <v>4115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4131</v>
      </c>
      <c r="K173" s="281" t="s">
        <v>4130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4817</v>
      </c>
      <c r="K174" s="287" t="s">
        <v>4116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4669</v>
      </c>
      <c r="E176" s="273"/>
      <c r="F176" s="268"/>
      <c r="G176" s="268"/>
      <c r="H176" s="268"/>
      <c r="I176" s="274"/>
      <c r="J176" s="307" t="s">
        <v>5766</v>
      </c>
      <c r="K176" s="309" t="s">
        <v>4954</v>
      </c>
      <c r="L176" s="309" t="s">
        <v>4120</v>
      </c>
      <c r="M176" s="268"/>
      <c r="N176" s="309" t="s">
        <v>5993</v>
      </c>
      <c r="O176" s="309" t="s">
        <v>5994</v>
      </c>
      <c r="P176" s="309" t="s">
        <v>5995</v>
      </c>
    </row>
    <row r="177" spans="2:16" ht="30" customHeight="1">
      <c r="B177" s="267"/>
      <c r="C177" s="268"/>
      <c r="D177" s="269" t="s">
        <v>4106</v>
      </c>
      <c r="E177" s="284"/>
      <c r="F177" s="283"/>
      <c r="G177" s="283"/>
      <c r="H177" s="283"/>
      <c r="I177" s="306"/>
      <c r="J177" s="281" t="s">
        <v>4118</v>
      </c>
      <c r="K177" s="281" t="s">
        <v>4118</v>
      </c>
      <c r="L177" s="281" t="s">
        <v>4118</v>
      </c>
      <c r="M177" s="283"/>
      <c r="N177" s="281" t="s">
        <v>4118</v>
      </c>
      <c r="O177" s="281" t="s">
        <v>4118</v>
      </c>
      <c r="P177" s="281" t="s">
        <v>4118</v>
      </c>
    </row>
    <row r="178" spans="2:16" ht="30" customHeight="1">
      <c r="B178" s="267"/>
      <c r="C178" s="268"/>
      <c r="D178" s="269" t="s">
        <v>4689</v>
      </c>
      <c r="E178" s="273"/>
      <c r="F178" s="268"/>
      <c r="G178" s="268"/>
      <c r="H178" s="268"/>
      <c r="I178" s="274"/>
      <c r="J178" s="271" t="s">
        <v>4119</v>
      </c>
      <c r="K178" s="270" t="s">
        <v>4827</v>
      </c>
      <c r="L178" s="270" t="s">
        <v>4828</v>
      </c>
      <c r="M178" s="268"/>
      <c r="N178" s="270" t="s">
        <v>4829</v>
      </c>
      <c r="O178" s="270" t="s">
        <v>4830</v>
      </c>
      <c r="P178" s="270" t="s">
        <v>4831</v>
      </c>
    </row>
    <row r="179" spans="2:16" ht="30" customHeight="1">
      <c r="B179" s="267"/>
      <c r="C179" s="268"/>
      <c r="D179" s="269" t="s">
        <v>4107</v>
      </c>
      <c r="E179" s="273"/>
      <c r="F179" s="268"/>
      <c r="G179" s="268"/>
      <c r="H179" s="268"/>
      <c r="I179" s="274"/>
      <c r="J179" s="281" t="s">
        <v>4132</v>
      </c>
      <c r="K179" s="281" t="s">
        <v>4133</v>
      </c>
      <c r="L179" s="281" t="s">
        <v>4840</v>
      </c>
      <c r="M179" s="283"/>
      <c r="N179" s="281" t="s">
        <v>4841</v>
      </c>
      <c r="O179" s="281" t="s">
        <v>4842</v>
      </c>
      <c r="P179" s="281" t="s">
        <v>4843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4819</v>
      </c>
      <c r="K180" s="282" t="s">
        <v>5981</v>
      </c>
      <c r="L180" s="282" t="s">
        <v>5980</v>
      </c>
      <c r="M180" s="283"/>
      <c r="N180" s="282" t="s">
        <v>5940</v>
      </c>
      <c r="O180" s="282" t="s">
        <v>5952</v>
      </c>
      <c r="P180" s="282" t="s">
        <v>5976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4690</v>
      </c>
      <c r="E182" s="273"/>
      <c r="F182" s="268"/>
      <c r="G182" s="268"/>
      <c r="H182" s="268"/>
      <c r="I182" s="274"/>
      <c r="J182" s="307" t="s">
        <v>5990</v>
      </c>
      <c r="K182" s="309" t="s">
        <v>5991</v>
      </c>
      <c r="L182" s="309" t="s">
        <v>5992</v>
      </c>
      <c r="M182" s="309" t="s">
        <v>4823</v>
      </c>
      <c r="N182" s="268"/>
      <c r="O182" s="268"/>
      <c r="P182" s="268"/>
    </row>
    <row r="183" spans="2:16" ht="30" customHeight="1">
      <c r="B183" s="267"/>
      <c r="C183" s="268"/>
      <c r="D183" s="269" t="s">
        <v>4106</v>
      </c>
      <c r="E183" s="284"/>
      <c r="F183" s="283"/>
      <c r="G183" s="283"/>
      <c r="H183" s="283"/>
      <c r="I183" s="306"/>
      <c r="J183" s="281" t="s">
        <v>4118</v>
      </c>
      <c r="K183" s="281" t="s">
        <v>4118</v>
      </c>
      <c r="L183" s="281" t="s">
        <v>4118</v>
      </c>
      <c r="M183" s="281" t="s">
        <v>4118</v>
      </c>
      <c r="N183" s="283"/>
      <c r="O183" s="283"/>
      <c r="P183" s="283"/>
    </row>
    <row r="184" spans="2:16" ht="30" customHeight="1">
      <c r="B184" s="267"/>
      <c r="C184" s="268"/>
      <c r="D184" s="269" t="s">
        <v>4689</v>
      </c>
      <c r="E184" s="273"/>
      <c r="F184" s="268"/>
      <c r="G184" s="268"/>
      <c r="H184" s="268"/>
      <c r="I184" s="274"/>
      <c r="J184" s="270" t="s">
        <v>4832</v>
      </c>
      <c r="K184" s="270" t="s">
        <v>4833</v>
      </c>
      <c r="L184" s="270" t="s">
        <v>4834</v>
      </c>
      <c r="M184" s="270" t="s">
        <v>4835</v>
      </c>
      <c r="N184" s="268"/>
      <c r="O184" s="268"/>
      <c r="P184" s="268"/>
    </row>
    <row r="185" spans="2:16" ht="30" customHeight="1">
      <c r="B185" s="267"/>
      <c r="C185" s="268"/>
      <c r="D185" s="269" t="s">
        <v>4123</v>
      </c>
      <c r="E185" s="273"/>
      <c r="F185" s="268"/>
      <c r="G185" s="268"/>
      <c r="H185" s="268"/>
      <c r="I185" s="274"/>
      <c r="J185" s="281" t="s">
        <v>4845</v>
      </c>
      <c r="K185" s="281" t="s">
        <v>4847</v>
      </c>
      <c r="L185" s="281" t="s">
        <v>4849</v>
      </c>
      <c r="M185" s="281" t="s">
        <v>4851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5763</v>
      </c>
      <c r="K186" s="282" t="s">
        <v>4836</v>
      </c>
      <c r="L186" s="282" t="s">
        <v>5977</v>
      </c>
      <c r="M186" s="282" t="s">
        <v>5978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4690</v>
      </c>
      <c r="E188" s="273"/>
      <c r="F188" s="268"/>
      <c r="G188" s="268"/>
      <c r="H188" s="268"/>
      <c r="I188" s="274"/>
      <c r="J188" s="307" t="s">
        <v>5989</v>
      </c>
      <c r="K188" s="309" t="s">
        <v>5988</v>
      </c>
      <c r="L188" s="309" t="s">
        <v>5986</v>
      </c>
      <c r="M188" s="309" t="s">
        <v>5987</v>
      </c>
      <c r="N188" s="268"/>
      <c r="O188" s="268"/>
      <c r="P188" s="268"/>
    </row>
    <row r="189" spans="2:16" ht="30" customHeight="1">
      <c r="B189" s="267"/>
      <c r="C189" s="268"/>
      <c r="D189" s="269" t="s">
        <v>4106</v>
      </c>
      <c r="E189" s="284"/>
      <c r="F189" s="283"/>
      <c r="G189" s="283"/>
      <c r="H189" s="283"/>
      <c r="I189" s="306"/>
      <c r="J189" s="281" t="s">
        <v>4121</v>
      </c>
      <c r="K189" s="281" t="s">
        <v>4122</v>
      </c>
      <c r="L189" s="281" t="s">
        <v>5755</v>
      </c>
      <c r="M189" s="281" t="s">
        <v>5754</v>
      </c>
      <c r="N189" s="283"/>
      <c r="O189" s="283"/>
      <c r="P189" s="283"/>
    </row>
    <row r="190" spans="2:16" ht="30" customHeight="1">
      <c r="B190" s="267"/>
      <c r="C190" s="268"/>
      <c r="D190" s="269" t="s">
        <v>4689</v>
      </c>
      <c r="E190" s="273"/>
      <c r="F190" s="268"/>
      <c r="G190" s="268"/>
      <c r="H190" s="268"/>
      <c r="I190" s="274"/>
      <c r="J190" s="270" t="s">
        <v>5760</v>
      </c>
      <c r="K190" s="270" t="s">
        <v>5761</v>
      </c>
      <c r="L190" s="270" t="s">
        <v>5759</v>
      </c>
      <c r="M190" s="270" t="s">
        <v>5758</v>
      </c>
      <c r="N190" s="268"/>
      <c r="O190" s="268"/>
      <c r="P190" s="268"/>
    </row>
    <row r="191" spans="2:16" ht="30" customHeight="1">
      <c r="B191" s="267"/>
      <c r="C191" s="268"/>
      <c r="D191" s="269" t="s">
        <v>4107</v>
      </c>
      <c r="E191" s="273"/>
      <c r="F191" s="268"/>
      <c r="G191" s="268"/>
      <c r="H191" s="268"/>
      <c r="I191" s="274"/>
      <c r="J191" s="281" t="s">
        <v>4825</v>
      </c>
      <c r="K191" s="281" t="s">
        <v>4134</v>
      </c>
      <c r="L191" s="281" t="s">
        <v>5753</v>
      </c>
      <c r="M191" s="281" t="s">
        <v>5756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4826</v>
      </c>
      <c r="K192" s="282" t="s">
        <v>4837</v>
      </c>
      <c r="L192" s="282" t="s">
        <v>5985</v>
      </c>
      <c r="M192" s="282" t="s">
        <v>5757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4205</v>
      </c>
      <c r="D194" s="302" t="s">
        <v>4206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4662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4137</v>
      </c>
      <c r="E196" s="273"/>
      <c r="F196" s="281" t="s">
        <v>4207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4689</v>
      </c>
      <c r="E197" s="273"/>
      <c r="F197" s="270" t="s">
        <v>4208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4107</v>
      </c>
      <c r="E198" s="273"/>
      <c r="F198" s="281" t="s">
        <v>4854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4210</v>
      </c>
      <c r="D203" s="302" t="s">
        <v>4212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4662</v>
      </c>
      <c r="E204" s="273"/>
      <c r="F204" s="268"/>
      <c r="G204" s="268"/>
      <c r="H204" s="268"/>
      <c r="I204" s="274"/>
      <c r="J204" s="307" t="s">
        <v>5634</v>
      </c>
      <c r="K204" s="309"/>
      <c r="L204" s="309" t="s">
        <v>5638</v>
      </c>
      <c r="M204" s="309"/>
      <c r="N204" s="309" t="s">
        <v>4719</v>
      </c>
      <c r="O204" s="268"/>
      <c r="P204" s="268"/>
    </row>
    <row r="205" spans="2:16" ht="30" customHeight="1">
      <c r="B205" s="267"/>
      <c r="C205" s="268"/>
      <c r="D205" s="269" t="s">
        <v>4106</v>
      </c>
      <c r="E205" s="273"/>
      <c r="F205" s="268"/>
      <c r="G205" s="268"/>
      <c r="H205" s="268"/>
      <c r="I205" s="274"/>
      <c r="J205" s="276" t="s">
        <v>4211</v>
      </c>
      <c r="K205" s="281"/>
      <c r="L205" s="281" t="s">
        <v>4211</v>
      </c>
      <c r="M205" s="281"/>
      <c r="N205" s="281" t="s">
        <v>4211</v>
      </c>
      <c r="O205" s="268"/>
      <c r="P205" s="268"/>
    </row>
    <row r="206" spans="2:16" ht="30" customHeight="1">
      <c r="B206" s="267"/>
      <c r="C206" s="268"/>
      <c r="D206" s="269" t="s">
        <v>4689</v>
      </c>
      <c r="E206" s="273"/>
      <c r="F206" s="268"/>
      <c r="G206" s="268"/>
      <c r="H206" s="268"/>
      <c r="I206" s="274"/>
      <c r="J206" s="277" t="s">
        <v>4213</v>
      </c>
      <c r="K206" s="270"/>
      <c r="L206" s="270" t="s">
        <v>4213</v>
      </c>
      <c r="M206" s="270"/>
      <c r="N206" s="270" t="s">
        <v>4213</v>
      </c>
      <c r="O206" s="268"/>
      <c r="P206" s="268"/>
    </row>
    <row r="207" spans="2:16" ht="30" customHeight="1">
      <c r="B207" s="267"/>
      <c r="C207" s="268"/>
      <c r="D207" s="269" t="s">
        <v>4107</v>
      </c>
      <c r="E207" s="273"/>
      <c r="F207" s="268"/>
      <c r="G207" s="268"/>
      <c r="H207" s="268"/>
      <c r="I207" s="274"/>
      <c r="J207" s="276" t="s">
        <v>5635</v>
      </c>
      <c r="K207" s="281"/>
      <c r="L207" s="281" t="s">
        <v>5639</v>
      </c>
      <c r="M207" s="281"/>
      <c r="N207" s="281" t="s">
        <v>5572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5636</v>
      </c>
      <c r="K208" s="268"/>
      <c r="L208" s="268" t="s">
        <v>5640</v>
      </c>
      <c r="M208" s="268"/>
      <c r="N208" s="268" t="s">
        <v>5560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5566</v>
      </c>
      <c r="K209" s="282"/>
      <c r="L209" s="282" t="s">
        <v>5581</v>
      </c>
      <c r="M209" s="282"/>
      <c r="N209" s="282" t="s">
        <v>5549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5567</v>
      </c>
      <c r="K210" s="282"/>
      <c r="L210" s="282" t="s">
        <v>5582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5571</v>
      </c>
      <c r="K211" s="282"/>
      <c r="L211" s="282" t="s">
        <v>5574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5570</v>
      </c>
      <c r="K212" s="282"/>
      <c r="L212" s="282" t="s">
        <v>5575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5637</v>
      </c>
      <c r="K214" s="268"/>
      <c r="L214" s="268" t="s">
        <v>5641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5578</v>
      </c>
      <c r="K215" s="282"/>
      <c r="L215" s="282" t="s">
        <v>5584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5569</v>
      </c>
      <c r="K216" s="282"/>
      <c r="L216" s="282" t="s">
        <v>5576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5591</v>
      </c>
      <c r="K218" s="268"/>
      <c r="L218" s="280" t="s">
        <v>5642</v>
      </c>
      <c r="M218" s="280"/>
      <c r="N218" s="280" t="s">
        <v>5559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5590</v>
      </c>
      <c r="K219" s="282"/>
      <c r="L219" s="282" t="s">
        <v>5588</v>
      </c>
      <c r="M219" s="282"/>
      <c r="N219" s="282" t="s">
        <v>5562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4214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4669</v>
      </c>
      <c r="E225" s="273"/>
      <c r="F225" s="268"/>
      <c r="G225" s="268"/>
      <c r="H225" s="268"/>
      <c r="I225" s="274"/>
      <c r="J225" s="307" t="s">
        <v>4720</v>
      </c>
      <c r="K225" s="309" t="s">
        <v>4721</v>
      </c>
      <c r="L225" s="309" t="s">
        <v>4722</v>
      </c>
      <c r="M225" s="307" t="s">
        <v>4723</v>
      </c>
      <c r="N225" s="307" t="s">
        <v>5728</v>
      </c>
      <c r="O225" s="268"/>
      <c r="P225" s="268"/>
    </row>
    <row r="226" spans="2:16" ht="30" customHeight="1">
      <c r="B226" s="267"/>
      <c r="C226" s="268"/>
      <c r="D226" s="269" t="s">
        <v>4106</v>
      </c>
      <c r="E226" s="273"/>
      <c r="F226" s="268"/>
      <c r="G226" s="268"/>
      <c r="H226" s="268"/>
      <c r="I226" s="274"/>
      <c r="J226" s="276" t="s">
        <v>4215</v>
      </c>
      <c r="K226" s="281" t="s">
        <v>4215</v>
      </c>
      <c r="L226" s="281" t="s">
        <v>4215</v>
      </c>
      <c r="M226" s="281" t="s">
        <v>4215</v>
      </c>
      <c r="N226" s="281" t="s">
        <v>4215</v>
      </c>
      <c r="O226" s="268"/>
      <c r="P226" s="268"/>
    </row>
    <row r="227" spans="2:16" ht="30" customHeight="1">
      <c r="B227" s="267"/>
      <c r="C227" s="268"/>
      <c r="D227" s="269" t="s">
        <v>4689</v>
      </c>
      <c r="E227" s="273"/>
      <c r="F227" s="268"/>
      <c r="G227" s="268"/>
      <c r="H227" s="268"/>
      <c r="I227" s="274"/>
      <c r="J227" s="277" t="s">
        <v>4216</v>
      </c>
      <c r="K227" s="270" t="s">
        <v>4216</v>
      </c>
      <c r="L227" s="270" t="s">
        <v>4216</v>
      </c>
      <c r="M227" s="270" t="s">
        <v>4216</v>
      </c>
      <c r="N227" s="270" t="s">
        <v>4216</v>
      </c>
      <c r="O227" s="268"/>
      <c r="P227" s="268"/>
    </row>
    <row r="228" spans="2:16" ht="30" customHeight="1">
      <c r="B228" s="267"/>
      <c r="C228" s="268"/>
      <c r="D228" s="269" t="s">
        <v>4107</v>
      </c>
      <c r="E228" s="273"/>
      <c r="F228" s="268"/>
      <c r="G228" s="268"/>
      <c r="H228" s="268"/>
      <c r="I228" s="274"/>
      <c r="J228" s="276" t="s">
        <v>4217</v>
      </c>
      <c r="K228" s="281" t="s">
        <v>4218</v>
      </c>
      <c r="L228" s="281" t="s">
        <v>4219</v>
      </c>
      <c r="M228" s="281" t="s">
        <v>5725</v>
      </c>
      <c r="N228" s="281" t="s">
        <v>5726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4691</v>
      </c>
      <c r="K229" s="268" t="s">
        <v>4692</v>
      </c>
      <c r="L229" s="268" t="s">
        <v>4693</v>
      </c>
      <c r="M229" s="283"/>
      <c r="N229" s="282" t="s">
        <v>5727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4859</v>
      </c>
      <c r="K230" s="282" t="s">
        <v>4221</v>
      </c>
      <c r="L230" s="282" t="s">
        <v>4862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4694</v>
      </c>
      <c r="K232" s="268" t="s">
        <v>4694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4220</v>
      </c>
      <c r="K233" s="282" t="s">
        <v>4222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4223</v>
      </c>
      <c r="D235" s="302" t="s">
        <v>4225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4669</v>
      </c>
      <c r="E236" s="303" t="s">
        <v>4874</v>
      </c>
      <c r="F236" s="304" t="s">
        <v>1968</v>
      </c>
      <c r="G236" s="304" t="s">
        <v>1969</v>
      </c>
      <c r="H236" s="304" t="s">
        <v>4882</v>
      </c>
      <c r="I236" s="305" t="s">
        <v>4884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4695</v>
      </c>
      <c r="F237" s="268"/>
      <c r="G237" s="268" t="s">
        <v>4880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4106</v>
      </c>
      <c r="E238" s="276" t="s">
        <v>4227</v>
      </c>
      <c r="F238" s="268"/>
      <c r="G238" s="281" t="s">
        <v>4224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4668</v>
      </c>
      <c r="E239" s="277" t="s">
        <v>4226</v>
      </c>
      <c r="F239" s="268"/>
      <c r="G239" s="270" t="s">
        <v>4228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4107</v>
      </c>
      <c r="E240" s="286" t="s">
        <v>4229</v>
      </c>
      <c r="F240" s="268"/>
      <c r="G240" s="281" t="s">
        <v>4230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4232</v>
      </c>
      <c r="F241" s="268"/>
      <c r="G241" s="282" t="s">
        <v>4231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4690</v>
      </c>
      <c r="E243" s="303" t="s">
        <v>4886</v>
      </c>
      <c r="F243" s="304" t="s">
        <v>1970</v>
      </c>
      <c r="G243" s="304" t="s">
        <v>4889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4690</v>
      </c>
      <c r="E246" s="303" t="s">
        <v>4894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4233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4669</v>
      </c>
      <c r="E250" s="303" t="s">
        <v>1975</v>
      </c>
      <c r="F250" s="304" t="s">
        <v>4900</v>
      </c>
      <c r="G250" s="304" t="s">
        <v>4902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5650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4106</v>
      </c>
      <c r="E252" s="273"/>
      <c r="F252" s="281" t="s">
        <v>4234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4689</v>
      </c>
      <c r="E253" s="273"/>
      <c r="F253" s="270" t="s">
        <v>4235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4107</v>
      </c>
      <c r="E254" s="273"/>
      <c r="F254" s="281" t="s">
        <v>4237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4696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4106</v>
      </c>
      <c r="E258" s="273"/>
      <c r="F258" s="281" t="s">
        <v>4238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4668</v>
      </c>
      <c r="E259" s="273"/>
      <c r="F259" s="270" t="s">
        <v>4239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4107</v>
      </c>
      <c r="E260" s="273"/>
      <c r="F260" s="281" t="s">
        <v>4241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5670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4242</v>
      </c>
      <c r="D263" s="302" t="s">
        <v>4243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4669</v>
      </c>
      <c r="E264" s="303" t="s">
        <v>4711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4706</v>
      </c>
      <c r="D269" s="302" t="s">
        <v>4707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4669</v>
      </c>
      <c r="E270" s="273"/>
      <c r="F270" s="268"/>
      <c r="G270" s="268"/>
      <c r="H270" s="268"/>
      <c r="I270" s="274"/>
      <c r="J270" s="307" t="s">
        <v>4724</v>
      </c>
      <c r="K270" s="309" t="s">
        <v>5495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4106</v>
      </c>
      <c r="E271" s="273"/>
      <c r="F271" s="268"/>
      <c r="G271" s="268"/>
      <c r="H271" s="268"/>
      <c r="I271" s="274"/>
      <c r="J271" s="276" t="s">
        <v>4244</v>
      </c>
      <c r="K271" s="281" t="s">
        <v>5496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4689</v>
      </c>
      <c r="E272" s="273"/>
      <c r="F272" s="268"/>
      <c r="G272" s="268"/>
      <c r="H272" s="268"/>
      <c r="I272" s="274"/>
      <c r="J272" s="277" t="s">
        <v>4245</v>
      </c>
      <c r="K272" s="270" t="s">
        <v>5497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4107</v>
      </c>
      <c r="E273" s="273"/>
      <c r="F273" s="268"/>
      <c r="G273" s="268"/>
      <c r="H273" s="268"/>
      <c r="I273" s="274"/>
      <c r="J273" s="276" t="s">
        <v>4246</v>
      </c>
      <c r="K273" s="281" t="s">
        <v>5509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4697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5741</v>
      </c>
      <c r="K275" s="282" t="s">
        <v>5510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4698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4247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4708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4712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4713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4714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4709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4710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4715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5778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5701</v>
      </c>
      <c r="D36" s="414"/>
      <c r="E36" s="44"/>
    </row>
    <row r="37" spans="1:6" ht="25.15" customHeight="1">
      <c r="B37" s="41">
        <v>2</v>
      </c>
      <c r="C37" s="44" t="s">
        <v>5700</v>
      </c>
      <c r="D37" s="415" t="s">
        <v>5702</v>
      </c>
      <c r="E37" s="44"/>
    </row>
    <row r="38" spans="1:6" ht="25.15" customHeight="1">
      <c r="B38" s="41">
        <v>3</v>
      </c>
      <c r="C38" s="44" t="s">
        <v>5703</v>
      </c>
      <c r="D38" s="415" t="s">
        <v>5704</v>
      </c>
      <c r="E38" s="44"/>
    </row>
    <row r="39" spans="1:6" ht="25.15" customHeight="1">
      <c r="B39" s="41">
        <v>4</v>
      </c>
      <c r="C39" s="414" t="s">
        <v>5705</v>
      </c>
      <c r="D39" s="415" t="s">
        <v>5706</v>
      </c>
      <c r="E39" s="44"/>
    </row>
    <row r="40" spans="1:6" ht="25.15" customHeight="1">
      <c r="B40" s="41">
        <v>5</v>
      </c>
      <c r="C40" s="44" t="s">
        <v>5707</v>
      </c>
      <c r="D40" s="44"/>
      <c r="E40" s="44"/>
    </row>
    <row r="41" spans="1:6" ht="54" customHeight="1">
      <c r="B41" s="41">
        <v>6</v>
      </c>
      <c r="C41" s="430" t="s">
        <v>5710</v>
      </c>
      <c r="D41" s="431" t="s">
        <v>5711</v>
      </c>
      <c r="E41" s="44"/>
    </row>
    <row r="42" spans="1:6" ht="55.9" customHeight="1">
      <c r="B42" s="41">
        <v>7</v>
      </c>
      <c r="C42" s="44" t="s">
        <v>5772</v>
      </c>
      <c r="D42" s="415" t="s">
        <v>5773</v>
      </c>
      <c r="E42" s="44"/>
    </row>
    <row r="43" spans="1:6" ht="55.9" customHeight="1">
      <c r="B43" s="425">
        <v>8</v>
      </c>
      <c r="C43" s="43" t="s">
        <v>5870</v>
      </c>
      <c r="D43" s="429" t="s">
        <v>5871</v>
      </c>
      <c r="E43" s="44"/>
    </row>
    <row r="44" spans="1:6" ht="55.9" customHeight="1">
      <c r="B44" s="452">
        <v>9</v>
      </c>
      <c r="C44" s="453" t="s">
        <v>5858</v>
      </c>
      <c r="D44" s="451"/>
      <c r="E44" s="44"/>
    </row>
    <row r="45" spans="1:6" ht="79.900000000000006" customHeight="1">
      <c r="B45" s="425">
        <v>10</v>
      </c>
      <c r="C45" s="43" t="s">
        <v>5859</v>
      </c>
      <c r="D45" s="429" t="s">
        <v>5860</v>
      </c>
      <c r="E45" s="44"/>
    </row>
    <row r="46" spans="1:6" ht="79.900000000000006" customHeight="1">
      <c r="B46" s="425">
        <v>11</v>
      </c>
      <c r="C46" s="43" t="s">
        <v>5868</v>
      </c>
      <c r="D46" s="429" t="s">
        <v>5869</v>
      </c>
      <c r="E46" s="44"/>
    </row>
    <row r="47" spans="1:6" ht="64.150000000000006" customHeight="1">
      <c r="B47" s="452">
        <v>12</v>
      </c>
      <c r="C47" s="453" t="s">
        <v>5898</v>
      </c>
      <c r="D47" s="454" t="s">
        <v>5899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7"/>
  <sheetViews>
    <sheetView tabSelected="1" zoomScale="70" zoomScaleNormal="7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C18" sqref="C1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5903</v>
      </c>
      <c r="G2" s="472" t="s">
        <v>4025</v>
      </c>
      <c r="H2" s="473"/>
      <c r="I2" s="470" t="s">
        <v>3884</v>
      </c>
      <c r="J2" s="471"/>
      <c r="K2" s="397"/>
      <c r="L2" s="397"/>
    </row>
    <row r="3" spans="2:13" ht="45" customHeight="1">
      <c r="B3" s="175" t="s">
        <v>3867</v>
      </c>
      <c r="C3" s="176" t="s">
        <v>4910</v>
      </c>
      <c r="D3" s="177" t="s">
        <v>5442</v>
      </c>
      <c r="E3" s="175" t="s">
        <v>3868</v>
      </c>
      <c r="F3" s="177" t="s">
        <v>3883</v>
      </c>
      <c r="G3" s="474" t="s">
        <v>3952</v>
      </c>
      <c r="H3" s="475"/>
      <c r="I3" s="433" t="s">
        <v>3880</v>
      </c>
      <c r="J3" s="433" t="s">
        <v>3879</v>
      </c>
      <c r="K3" s="177" t="s">
        <v>5440</v>
      </c>
      <c r="L3" s="177" t="s">
        <v>5680</v>
      </c>
      <c r="M3" s="175" t="s">
        <v>3951</v>
      </c>
    </row>
    <row r="4" spans="2:13" ht="22.9" customHeight="1">
      <c r="B4" s="465" t="s">
        <v>4914</v>
      </c>
      <c r="C4" s="197" t="s">
        <v>3731</v>
      </c>
      <c r="D4" s="330" t="s">
        <v>4912</v>
      </c>
      <c r="E4" s="379" t="s">
        <v>3870</v>
      </c>
      <c r="F4" s="380" t="s">
        <v>3865</v>
      </c>
      <c r="G4" s="381"/>
      <c r="H4" s="382"/>
      <c r="I4" s="379"/>
      <c r="J4" s="379" t="s">
        <v>4045</v>
      </c>
      <c r="K4" s="398" t="s">
        <v>3942</v>
      </c>
      <c r="L4" s="398" t="s">
        <v>3943</v>
      </c>
      <c r="M4" s="383" t="s">
        <v>3949</v>
      </c>
    </row>
    <row r="5" spans="2:13" ht="22.9" customHeight="1">
      <c r="B5" s="466"/>
      <c r="C5" s="205"/>
      <c r="D5" s="183"/>
      <c r="E5" s="384" t="s">
        <v>3944</v>
      </c>
      <c r="F5" s="385" t="s">
        <v>3945</v>
      </c>
      <c r="G5" s="386"/>
      <c r="H5" s="387"/>
      <c r="I5" s="384"/>
      <c r="J5" s="379" t="s">
        <v>4045</v>
      </c>
      <c r="K5" s="399" t="s">
        <v>3946</v>
      </c>
      <c r="L5" s="399" t="s">
        <v>3947</v>
      </c>
      <c r="M5" s="388" t="s">
        <v>4074</v>
      </c>
    </row>
    <row r="6" spans="2:13" ht="22.9" customHeight="1">
      <c r="B6" s="466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4045</v>
      </c>
      <c r="K6" s="400" t="s">
        <v>3876</v>
      </c>
      <c r="L6" s="400" t="s">
        <v>3877</v>
      </c>
      <c r="M6" s="328" t="s">
        <v>4074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6"/>
      <c r="C8" s="183"/>
      <c r="D8" s="183"/>
      <c r="E8" s="160" t="s">
        <v>3948</v>
      </c>
      <c r="F8" s="160" t="s">
        <v>3986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6"/>
      <c r="C10" s="197" t="s">
        <v>3731</v>
      </c>
      <c r="D10" s="330" t="s">
        <v>6056</v>
      </c>
      <c r="E10" s="379" t="s">
        <v>3870</v>
      </c>
      <c r="F10" s="380" t="s">
        <v>3865</v>
      </c>
      <c r="G10" s="381"/>
      <c r="H10" s="382"/>
      <c r="I10" s="379"/>
      <c r="J10" s="379" t="s">
        <v>4045</v>
      </c>
      <c r="K10" s="398" t="s">
        <v>3870</v>
      </c>
      <c r="L10" s="398" t="s">
        <v>3871</v>
      </c>
      <c r="M10" s="383" t="s">
        <v>3949</v>
      </c>
    </row>
    <row r="11" spans="2:13" ht="22.9" customHeight="1">
      <c r="B11" s="466"/>
      <c r="C11" s="205"/>
      <c r="D11" s="183"/>
      <c r="E11" s="384" t="s">
        <v>3944</v>
      </c>
      <c r="F11" s="385" t="s">
        <v>3832</v>
      </c>
      <c r="G11" s="386"/>
      <c r="H11" s="387"/>
      <c r="I11" s="384"/>
      <c r="J11" s="379" t="s">
        <v>4045</v>
      </c>
      <c r="K11" s="399" t="s">
        <v>3944</v>
      </c>
      <c r="L11" s="399" t="s">
        <v>3947</v>
      </c>
      <c r="M11" s="388" t="s">
        <v>4074</v>
      </c>
    </row>
    <row r="12" spans="2:13" ht="22.9" customHeight="1">
      <c r="B12" s="466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4045</v>
      </c>
      <c r="K12" s="400" t="s">
        <v>3876</v>
      </c>
      <c r="L12" s="400" t="s">
        <v>3877</v>
      </c>
      <c r="M12" s="328" t="s">
        <v>4074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6"/>
      <c r="C15" s="183"/>
      <c r="D15" s="183"/>
      <c r="E15" s="160" t="s">
        <v>6057</v>
      </c>
      <c r="F15" s="160" t="s">
        <v>6058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6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66"/>
      <c r="C17" s="197" t="s">
        <v>3731</v>
      </c>
      <c r="D17" s="330" t="s">
        <v>6072</v>
      </c>
      <c r="E17" s="379" t="s">
        <v>3870</v>
      </c>
      <c r="F17" s="380" t="s">
        <v>3865</v>
      </c>
      <c r="G17" s="381"/>
      <c r="H17" s="382"/>
      <c r="I17" s="379"/>
      <c r="J17" s="379" t="s">
        <v>4045</v>
      </c>
      <c r="K17" s="398" t="s">
        <v>3870</v>
      </c>
      <c r="L17" s="398" t="s">
        <v>3871</v>
      </c>
      <c r="M17" s="383" t="s">
        <v>3949</v>
      </c>
    </row>
    <row r="18" spans="2:13" ht="22.9" customHeight="1">
      <c r="B18" s="466"/>
      <c r="C18" s="205" t="s">
        <v>6076</v>
      </c>
      <c r="D18" s="183"/>
      <c r="E18" s="384" t="s">
        <v>3944</v>
      </c>
      <c r="F18" s="385" t="s">
        <v>3832</v>
      </c>
      <c r="G18" s="386"/>
      <c r="H18" s="387"/>
      <c r="I18" s="384"/>
      <c r="J18" s="379" t="s">
        <v>4045</v>
      </c>
      <c r="K18" s="399" t="s">
        <v>3944</v>
      </c>
      <c r="L18" s="399" t="s">
        <v>3947</v>
      </c>
      <c r="M18" s="388" t="s">
        <v>4074</v>
      </c>
    </row>
    <row r="19" spans="2:13" ht="22.9" customHeight="1">
      <c r="B19" s="466"/>
      <c r="C19" s="183"/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4045</v>
      </c>
      <c r="K19" s="400" t="s">
        <v>3876</v>
      </c>
      <c r="L19" s="400" t="s">
        <v>3877</v>
      </c>
      <c r="M19" s="328" t="s">
        <v>4074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6"/>
      <c r="C21" s="183"/>
      <c r="D21" s="183"/>
      <c r="E21" s="160" t="s">
        <v>6073</v>
      </c>
      <c r="F21" s="160" t="s">
        <v>6074</v>
      </c>
      <c r="G21" s="162">
        <v>2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66"/>
      <c r="C22" s="183"/>
      <c r="D22" s="183"/>
      <c r="E22" s="160"/>
      <c r="F22" s="160"/>
      <c r="G22" s="162"/>
      <c r="H22" s="161"/>
      <c r="I22" s="160"/>
      <c r="J22" s="160"/>
      <c r="K22" s="402"/>
      <c r="L22" s="402"/>
      <c r="M22" s="161"/>
    </row>
    <row r="23" spans="2:13" ht="22.9" customHeight="1">
      <c r="B23" s="467"/>
      <c r="C23" s="184"/>
      <c r="D23" s="184"/>
      <c r="E23" s="198"/>
      <c r="F23" s="198"/>
      <c r="G23" s="202"/>
      <c r="H23" s="199"/>
      <c r="I23" s="329"/>
      <c r="J23" s="329"/>
      <c r="K23" s="401"/>
      <c r="L23" s="401"/>
      <c r="M23" s="199"/>
    </row>
    <row r="24" spans="2:13" ht="22.9" customHeight="1">
      <c r="B24" s="477" t="s">
        <v>4915</v>
      </c>
      <c r="C24" s="197" t="s">
        <v>3731</v>
      </c>
      <c r="D24" s="330" t="s">
        <v>4911</v>
      </c>
      <c r="E24" s="379" t="s">
        <v>3870</v>
      </c>
      <c r="F24" s="380" t="s">
        <v>3865</v>
      </c>
      <c r="G24" s="381"/>
      <c r="H24" s="382"/>
      <c r="I24" s="379"/>
      <c r="J24" s="379" t="s">
        <v>4045</v>
      </c>
      <c r="K24" s="398" t="s">
        <v>3942</v>
      </c>
      <c r="L24" s="398" t="s">
        <v>3943</v>
      </c>
      <c r="M24" s="383" t="s">
        <v>3949</v>
      </c>
    </row>
    <row r="25" spans="2:13" ht="22.9" customHeight="1">
      <c r="B25" s="466"/>
      <c r="C25" s="205" t="s">
        <v>5392</v>
      </c>
      <c r="D25" s="183"/>
      <c r="E25" s="384" t="s">
        <v>3944</v>
      </c>
      <c r="F25" s="385" t="s">
        <v>3945</v>
      </c>
      <c r="G25" s="386"/>
      <c r="H25" s="387"/>
      <c r="I25" s="384"/>
      <c r="J25" s="379" t="s">
        <v>4045</v>
      </c>
      <c r="K25" s="399" t="s">
        <v>3946</v>
      </c>
      <c r="L25" s="399" t="s">
        <v>3947</v>
      </c>
      <c r="M25" s="388" t="s">
        <v>4074</v>
      </c>
    </row>
    <row r="26" spans="2:13" ht="22.9" customHeight="1">
      <c r="B26" s="466"/>
      <c r="C26" s="205" t="s">
        <v>5397</v>
      </c>
      <c r="D26" s="183"/>
      <c r="E26" s="323" t="s">
        <v>3876</v>
      </c>
      <c r="F26" s="323" t="s">
        <v>3882</v>
      </c>
      <c r="G26" s="324"/>
      <c r="H26" s="325"/>
      <c r="I26" s="323"/>
      <c r="J26" s="316" t="s">
        <v>4045</v>
      </c>
      <c r="K26" s="400" t="s">
        <v>3876</v>
      </c>
      <c r="L26" s="400" t="s">
        <v>3877</v>
      </c>
      <c r="M26" s="326" t="s">
        <v>3949</v>
      </c>
    </row>
    <row r="27" spans="2:13" ht="22.9" customHeight="1">
      <c r="B27" s="466"/>
      <c r="C27" s="183"/>
      <c r="D27" s="183"/>
      <c r="E27" s="198"/>
      <c r="F27" s="198"/>
      <c r="G27" s="202"/>
      <c r="H27" s="199"/>
      <c r="I27" s="329"/>
      <c r="J27" s="329"/>
      <c r="K27" s="401"/>
      <c r="L27" s="401"/>
      <c r="M27" s="199"/>
    </row>
    <row r="28" spans="2:13" ht="22.9" customHeight="1">
      <c r="B28" s="466"/>
      <c r="C28" s="183"/>
      <c r="D28" s="183"/>
      <c r="E28" s="160" t="s">
        <v>3948</v>
      </c>
      <c r="F28" s="160" t="s">
        <v>3886</v>
      </c>
      <c r="G28" s="162">
        <v>0.12</v>
      </c>
      <c r="H28" s="161"/>
      <c r="I28" s="160" t="s">
        <v>3881</v>
      </c>
      <c r="J28" s="160"/>
      <c r="K28" s="402"/>
      <c r="L28" s="402"/>
      <c r="M28" s="161"/>
    </row>
    <row r="29" spans="2:13" ht="22.9" customHeight="1">
      <c r="B29" s="466"/>
      <c r="C29" s="183"/>
      <c r="D29" s="183"/>
      <c r="E29" s="163"/>
      <c r="F29" s="160"/>
      <c r="G29" s="162"/>
      <c r="H29" s="161"/>
      <c r="I29" s="160"/>
      <c r="J29" s="160"/>
      <c r="K29" s="402"/>
      <c r="L29" s="402"/>
      <c r="M29" s="164"/>
    </row>
    <row r="30" spans="2:13" ht="22.9" customHeight="1">
      <c r="B30" s="466"/>
      <c r="C30" s="183"/>
      <c r="D30" s="183"/>
      <c r="E30" s="198"/>
      <c r="F30" s="198"/>
      <c r="G30" s="202"/>
      <c r="H30" s="199"/>
      <c r="I30" s="329"/>
      <c r="J30" s="329"/>
      <c r="K30" s="401"/>
      <c r="L30" s="401"/>
      <c r="M30" s="199"/>
    </row>
    <row r="31" spans="2:13" ht="22.9" customHeight="1">
      <c r="B31" s="466"/>
      <c r="C31" s="184"/>
      <c r="D31" s="184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66"/>
      <c r="C32" s="197" t="s">
        <v>3731</v>
      </c>
      <c r="D32" s="330" t="s">
        <v>5391</v>
      </c>
      <c r="E32" s="316" t="s">
        <v>3870</v>
      </c>
      <c r="F32" s="316" t="s">
        <v>3865</v>
      </c>
      <c r="G32" s="317"/>
      <c r="H32" s="318"/>
      <c r="I32" s="316"/>
      <c r="J32" s="316" t="s">
        <v>4045</v>
      </c>
      <c r="K32" s="403" t="s">
        <v>3942</v>
      </c>
      <c r="L32" s="403" t="s">
        <v>3943</v>
      </c>
      <c r="M32" s="319" t="s">
        <v>3949</v>
      </c>
    </row>
    <row r="33" spans="2:13" ht="22.9" customHeight="1">
      <c r="B33" s="466"/>
      <c r="C33" s="183"/>
      <c r="D33" s="183"/>
      <c r="E33" s="384" t="s">
        <v>3944</v>
      </c>
      <c r="F33" s="385" t="s">
        <v>3832</v>
      </c>
      <c r="G33" s="386"/>
      <c r="H33" s="387"/>
      <c r="I33" s="384"/>
      <c r="J33" s="379" t="s">
        <v>4045</v>
      </c>
      <c r="K33" s="399" t="s">
        <v>3946</v>
      </c>
      <c r="L33" s="399" t="s">
        <v>3947</v>
      </c>
      <c r="M33" s="388" t="s">
        <v>4074</v>
      </c>
    </row>
    <row r="34" spans="2:13" ht="22.9" customHeight="1">
      <c r="B34" s="466"/>
      <c r="C34" s="205" t="s">
        <v>5398</v>
      </c>
      <c r="D34" s="183"/>
      <c r="E34" s="323" t="s">
        <v>3876</v>
      </c>
      <c r="F34" s="323" t="s">
        <v>3882</v>
      </c>
      <c r="G34" s="324"/>
      <c r="H34" s="325"/>
      <c r="I34" s="323"/>
      <c r="J34" s="316" t="s">
        <v>4045</v>
      </c>
      <c r="K34" s="400" t="s">
        <v>3876</v>
      </c>
      <c r="L34" s="400" t="s">
        <v>3877</v>
      </c>
      <c r="M34" s="326" t="s">
        <v>3949</v>
      </c>
    </row>
    <row r="35" spans="2:13" ht="22.9" customHeight="1">
      <c r="B35" s="466"/>
      <c r="C35" s="183"/>
      <c r="D35" s="183"/>
      <c r="E35" s="198"/>
      <c r="F35" s="198"/>
      <c r="G35" s="202"/>
      <c r="H35" s="199"/>
      <c r="I35" s="329"/>
      <c r="J35" s="329"/>
      <c r="K35" s="401"/>
      <c r="L35" s="401"/>
      <c r="M35" s="199"/>
    </row>
    <row r="36" spans="2:13" ht="22.9" customHeight="1">
      <c r="B36" s="466"/>
      <c r="C36" s="183"/>
      <c r="D36" s="183"/>
      <c r="E36" s="160" t="s">
        <v>3862</v>
      </c>
      <c r="F36" s="160" t="s">
        <v>3886</v>
      </c>
      <c r="G36" s="162">
        <v>0.12</v>
      </c>
      <c r="H36" s="161"/>
      <c r="I36" s="160" t="s">
        <v>3881</v>
      </c>
      <c r="J36" s="160"/>
      <c r="K36" s="402"/>
      <c r="L36" s="402"/>
      <c r="M36" s="161"/>
    </row>
    <row r="37" spans="2:13" ht="22.9" customHeight="1">
      <c r="B37" s="466"/>
      <c r="C37" s="183"/>
      <c r="D37" s="183"/>
      <c r="E37" s="163" t="s">
        <v>4913</v>
      </c>
      <c r="F37" s="160" t="s">
        <v>3995</v>
      </c>
      <c r="G37" s="162">
        <v>0.06</v>
      </c>
      <c r="H37" s="161" t="s">
        <v>3863</v>
      </c>
      <c r="I37" s="160" t="s">
        <v>3881</v>
      </c>
      <c r="J37" s="160"/>
      <c r="K37" s="402"/>
      <c r="L37" s="402"/>
      <c r="M37" s="208" t="s">
        <v>5399</v>
      </c>
    </row>
    <row r="38" spans="2:13" ht="22.9" customHeight="1">
      <c r="B38" s="466"/>
      <c r="C38" s="183"/>
      <c r="D38" s="183"/>
      <c r="E38" s="163" t="s">
        <v>5396</v>
      </c>
      <c r="F38" s="160" t="s">
        <v>5395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5399</v>
      </c>
    </row>
    <row r="39" spans="2:13" ht="22.9" customHeight="1">
      <c r="B39" s="466"/>
      <c r="C39" s="184"/>
      <c r="D39" s="184"/>
      <c r="E39" s="198"/>
      <c r="F39" s="198"/>
      <c r="G39" s="202"/>
      <c r="H39" s="199"/>
      <c r="I39" s="329"/>
      <c r="J39" s="329"/>
      <c r="K39" s="401"/>
      <c r="L39" s="401"/>
      <c r="M39" s="199"/>
    </row>
    <row r="40" spans="2:13" ht="22.9" customHeight="1">
      <c r="B40" s="466"/>
      <c r="C40" s="197" t="s">
        <v>3731</v>
      </c>
      <c r="D40" s="330" t="s">
        <v>5911</v>
      </c>
      <c r="E40" s="384" t="s">
        <v>3874</v>
      </c>
      <c r="F40" s="385" t="s">
        <v>3836</v>
      </c>
      <c r="G40" s="386"/>
      <c r="H40" s="387"/>
      <c r="I40" s="384"/>
      <c r="J40" s="379" t="s">
        <v>4045</v>
      </c>
      <c r="K40" s="399"/>
      <c r="L40" s="399" t="s">
        <v>3837</v>
      </c>
      <c r="M40" s="388" t="s">
        <v>3949</v>
      </c>
    </row>
    <row r="41" spans="2:13" ht="22.9" customHeight="1">
      <c r="B41" s="466"/>
      <c r="C41" s="205" t="s">
        <v>5912</v>
      </c>
      <c r="D41" s="183"/>
      <c r="E41" s="160"/>
      <c r="F41" s="160"/>
      <c r="G41" s="162"/>
      <c r="H41" s="161"/>
      <c r="I41" s="160"/>
      <c r="J41" s="160"/>
      <c r="K41" s="402"/>
      <c r="L41" s="402"/>
      <c r="M41" s="161"/>
    </row>
    <row r="42" spans="2:13" ht="22.9" customHeight="1">
      <c r="B42" s="467"/>
      <c r="C42" s="184"/>
      <c r="D42" s="184"/>
      <c r="E42" s="198"/>
      <c r="F42" s="198"/>
      <c r="G42" s="202"/>
      <c r="H42" s="199"/>
      <c r="I42" s="329"/>
      <c r="J42" s="329"/>
      <c r="K42" s="401"/>
      <c r="L42" s="401"/>
      <c r="M42" s="199"/>
    </row>
    <row r="43" spans="2:13" ht="22.9" customHeight="1">
      <c r="B43" s="467" t="s">
        <v>5861</v>
      </c>
      <c r="C43" s="197" t="s">
        <v>3731</v>
      </c>
      <c r="D43" s="330" t="s">
        <v>4916</v>
      </c>
      <c r="E43" s="379" t="s">
        <v>3870</v>
      </c>
      <c r="F43" s="380" t="s">
        <v>3865</v>
      </c>
      <c r="G43" s="381"/>
      <c r="H43" s="382"/>
      <c r="I43" s="379"/>
      <c r="J43" s="379" t="s">
        <v>4045</v>
      </c>
      <c r="K43" s="398" t="s">
        <v>3942</v>
      </c>
      <c r="L43" s="398" t="s">
        <v>3943</v>
      </c>
      <c r="M43" s="383" t="s">
        <v>3949</v>
      </c>
    </row>
    <row r="44" spans="2:13" ht="22.9" customHeight="1">
      <c r="B44" s="476"/>
      <c r="C44" s="183"/>
      <c r="D44" s="183"/>
      <c r="E44" s="384" t="s">
        <v>3944</v>
      </c>
      <c r="F44" s="385" t="s">
        <v>3945</v>
      </c>
      <c r="G44" s="386"/>
      <c r="H44" s="387"/>
      <c r="I44" s="384"/>
      <c r="J44" s="379" t="s">
        <v>4045</v>
      </c>
      <c r="K44" s="399" t="s">
        <v>3946</v>
      </c>
      <c r="L44" s="399" t="s">
        <v>3947</v>
      </c>
      <c r="M44" s="388" t="s">
        <v>4074</v>
      </c>
    </row>
    <row r="45" spans="2:13" ht="22.9" customHeight="1">
      <c r="B45" s="476"/>
      <c r="C45" s="183"/>
      <c r="D45" s="183"/>
      <c r="E45" s="323" t="s">
        <v>3876</v>
      </c>
      <c r="F45" s="323" t="s">
        <v>3882</v>
      </c>
      <c r="G45" s="324"/>
      <c r="H45" s="325"/>
      <c r="I45" s="323"/>
      <c r="J45" s="316" t="s">
        <v>4045</v>
      </c>
      <c r="K45" s="400" t="s">
        <v>3876</v>
      </c>
      <c r="L45" s="400" t="s">
        <v>3877</v>
      </c>
      <c r="M45" s="326" t="s">
        <v>3949</v>
      </c>
    </row>
    <row r="46" spans="2:13" ht="22.9" customHeight="1">
      <c r="B46" s="476"/>
      <c r="C46" s="183"/>
      <c r="D46" s="183"/>
      <c r="E46" s="323" t="s">
        <v>4940</v>
      </c>
      <c r="F46" s="323" t="s">
        <v>4941</v>
      </c>
      <c r="G46" s="324"/>
      <c r="H46" s="325"/>
      <c r="I46" s="323"/>
      <c r="J46" s="316" t="s">
        <v>4045</v>
      </c>
      <c r="K46" s="400"/>
      <c r="L46" s="400" t="s">
        <v>4942</v>
      </c>
      <c r="M46" s="326"/>
    </row>
    <row r="47" spans="2:13" ht="22.9" customHeight="1">
      <c r="B47" s="476"/>
      <c r="C47" s="183"/>
      <c r="D47" s="183"/>
      <c r="E47" s="198"/>
      <c r="F47" s="198"/>
      <c r="G47" s="202"/>
      <c r="H47" s="199"/>
      <c r="I47" s="329"/>
      <c r="J47" s="329"/>
      <c r="K47" s="401"/>
      <c r="L47" s="401"/>
      <c r="M47" s="199"/>
    </row>
    <row r="48" spans="2:13" ht="22.9" customHeight="1">
      <c r="B48" s="476"/>
      <c r="C48" s="183"/>
      <c r="D48" s="183"/>
      <c r="E48" s="160" t="s">
        <v>3948</v>
      </c>
      <c r="F48" s="160" t="s">
        <v>3886</v>
      </c>
      <c r="G48" s="162">
        <v>0.1</v>
      </c>
      <c r="H48" s="161"/>
      <c r="I48" s="160" t="s">
        <v>3881</v>
      </c>
      <c r="J48" s="160"/>
      <c r="K48" s="402"/>
      <c r="L48" s="402"/>
      <c r="M48" s="161"/>
    </row>
    <row r="49" spans="2:14" ht="22.9" customHeight="1">
      <c r="B49" s="476"/>
      <c r="C49" s="183"/>
      <c r="D49" s="183"/>
      <c r="E49" s="160"/>
      <c r="F49" s="160"/>
      <c r="G49" s="162"/>
      <c r="H49" s="161"/>
      <c r="I49" s="160"/>
      <c r="J49" s="160"/>
      <c r="K49" s="402"/>
      <c r="L49" s="402"/>
      <c r="M49" s="164"/>
    </row>
    <row r="50" spans="2:14" ht="22.9" customHeight="1">
      <c r="B50" s="476"/>
      <c r="C50" s="184"/>
      <c r="D50" s="184"/>
      <c r="E50" s="198"/>
      <c r="F50" s="198"/>
      <c r="G50" s="202"/>
      <c r="H50" s="199"/>
      <c r="I50" s="329"/>
      <c r="J50" s="329"/>
      <c r="K50" s="401"/>
      <c r="L50" s="401"/>
      <c r="M50" s="199"/>
    </row>
    <row r="51" spans="2:14" ht="22.9" customHeight="1">
      <c r="B51" s="476"/>
      <c r="C51" s="205" t="s">
        <v>6017</v>
      </c>
      <c r="D51" s="330" t="s">
        <v>6020</v>
      </c>
      <c r="E51" s="384" t="s">
        <v>6018</v>
      </c>
      <c r="F51" s="385" t="s">
        <v>3836</v>
      </c>
      <c r="G51" s="386"/>
      <c r="H51" s="387"/>
      <c r="I51" s="384"/>
      <c r="J51" s="379" t="s">
        <v>4045</v>
      </c>
      <c r="K51" s="399"/>
      <c r="L51" s="399" t="s">
        <v>3837</v>
      </c>
      <c r="M51" s="388" t="s">
        <v>3949</v>
      </c>
      <c r="N51" s="437" t="s">
        <v>6019</v>
      </c>
    </row>
    <row r="52" spans="2:14" ht="22.9" customHeight="1">
      <c r="B52" s="476"/>
      <c r="C52" s="183"/>
      <c r="D52" s="183"/>
      <c r="E52" s="198"/>
      <c r="F52" s="198"/>
      <c r="G52" s="202"/>
      <c r="H52" s="199"/>
      <c r="I52" s="329"/>
      <c r="J52" s="329"/>
      <c r="K52" s="401"/>
      <c r="L52" s="401"/>
      <c r="M52" s="199"/>
    </row>
    <row r="53" spans="2:14" ht="22.9" customHeight="1">
      <c r="B53" s="476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77" t="s">
        <v>3869</v>
      </c>
      <c r="C54" s="197" t="s">
        <v>6054</v>
      </c>
      <c r="D54" s="330" t="s">
        <v>6052</v>
      </c>
      <c r="E54" s="384"/>
      <c r="F54" s="385"/>
      <c r="G54" s="386"/>
      <c r="H54" s="387"/>
      <c r="I54" s="384"/>
      <c r="J54" s="379"/>
      <c r="K54" s="399"/>
      <c r="L54" s="399"/>
      <c r="M54" s="389"/>
    </row>
    <row r="55" spans="2:14" ht="22.9" customHeight="1">
      <c r="B55" s="466"/>
      <c r="C55" s="205" t="s">
        <v>6053</v>
      </c>
      <c r="D55" s="183"/>
      <c r="E55" s="384"/>
      <c r="F55" s="385"/>
      <c r="G55" s="386"/>
      <c r="H55" s="387"/>
      <c r="I55" s="384"/>
      <c r="J55" s="379"/>
      <c r="K55" s="399"/>
      <c r="L55" s="399"/>
      <c r="M55" s="388"/>
    </row>
    <row r="56" spans="2:14" ht="22.9" customHeight="1">
      <c r="B56" s="466"/>
      <c r="C56" s="183"/>
      <c r="D56" s="183"/>
      <c r="E56" s="384"/>
      <c r="F56" s="385"/>
      <c r="G56" s="386"/>
      <c r="H56" s="387"/>
      <c r="I56" s="384"/>
      <c r="J56" s="379"/>
      <c r="K56" s="399"/>
      <c r="L56" s="399"/>
      <c r="M56" s="388"/>
    </row>
    <row r="57" spans="2:14" ht="22.9" customHeight="1">
      <c r="B57" s="466"/>
      <c r="C57" s="183"/>
      <c r="D57" s="183"/>
      <c r="E57" s="384"/>
      <c r="F57" s="385"/>
      <c r="G57" s="386"/>
      <c r="H57" s="387"/>
      <c r="I57" s="384"/>
      <c r="J57" s="379"/>
      <c r="K57" s="399"/>
      <c r="L57" s="404"/>
      <c r="M57" s="389"/>
    </row>
    <row r="58" spans="2:14" ht="22.9" customHeight="1">
      <c r="B58" s="466"/>
      <c r="C58" s="183"/>
      <c r="D58" s="183"/>
      <c r="E58" s="432"/>
      <c r="F58" s="385"/>
      <c r="G58" s="386"/>
      <c r="H58" s="387"/>
      <c r="I58" s="384"/>
      <c r="J58" s="379"/>
      <c r="K58" s="399"/>
      <c r="L58" s="404"/>
      <c r="M58" s="389"/>
    </row>
    <row r="59" spans="2:14" ht="22.9" customHeight="1">
      <c r="B59" s="466"/>
      <c r="C59" s="183"/>
      <c r="D59" s="183"/>
      <c r="E59" s="384"/>
      <c r="F59" s="384"/>
      <c r="G59" s="386"/>
      <c r="H59" s="387"/>
      <c r="I59" s="384"/>
      <c r="J59" s="379"/>
      <c r="K59" s="399"/>
      <c r="L59" s="399"/>
      <c r="M59" s="389"/>
    </row>
    <row r="60" spans="2:14" ht="22.9" customHeight="1">
      <c r="B60" s="466"/>
      <c r="C60" s="183"/>
      <c r="D60" s="183"/>
      <c r="E60" s="384"/>
      <c r="F60" s="384"/>
      <c r="G60" s="386"/>
      <c r="H60" s="387"/>
      <c r="I60" s="384"/>
      <c r="J60" s="379"/>
      <c r="K60" s="399"/>
      <c r="L60" s="399"/>
      <c r="M60" s="389"/>
    </row>
    <row r="61" spans="2:14" ht="22.9" customHeight="1">
      <c r="B61" s="466"/>
      <c r="C61" s="183"/>
      <c r="D61" s="183"/>
      <c r="E61" s="163"/>
      <c r="F61" s="160"/>
      <c r="G61" s="162"/>
      <c r="H61" s="161"/>
      <c r="I61" s="160"/>
      <c r="J61" s="160"/>
      <c r="K61" s="402"/>
      <c r="L61" s="402"/>
      <c r="M61" s="161"/>
    </row>
    <row r="62" spans="2:14" ht="22.9" customHeight="1">
      <c r="B62" s="466"/>
      <c r="C62" s="205"/>
      <c r="D62" s="183"/>
      <c r="E62" s="160"/>
      <c r="F62" s="160"/>
      <c r="G62" s="193"/>
      <c r="H62" s="161"/>
      <c r="I62" s="160"/>
      <c r="J62" s="160"/>
      <c r="K62" s="402"/>
      <c r="L62" s="402"/>
      <c r="M62" s="164"/>
    </row>
    <row r="63" spans="2:14" ht="22.9" customHeight="1">
      <c r="B63" s="466"/>
      <c r="C63" s="332"/>
      <c r="D63" s="183"/>
      <c r="E63" s="160" t="s">
        <v>5281</v>
      </c>
      <c r="F63" s="160" t="s">
        <v>5282</v>
      </c>
      <c r="G63" s="193">
        <v>0.1</v>
      </c>
      <c r="H63" s="161" t="s">
        <v>3863</v>
      </c>
      <c r="I63" s="160" t="s">
        <v>3881</v>
      </c>
      <c r="J63" s="160"/>
      <c r="K63" s="402"/>
      <c r="L63" s="402"/>
      <c r="M63" s="164"/>
    </row>
    <row r="64" spans="2:14" ht="22.9" customHeight="1">
      <c r="B64" s="466"/>
      <c r="C64" s="332"/>
      <c r="D64" s="183"/>
      <c r="E64" s="160" t="s">
        <v>3890</v>
      </c>
      <c r="F64" s="160" t="s">
        <v>3891</v>
      </c>
      <c r="G64" s="162">
        <v>0.15</v>
      </c>
      <c r="H64" s="161" t="s">
        <v>3863</v>
      </c>
      <c r="I64" s="160" t="s">
        <v>3881</v>
      </c>
      <c r="J64" s="160"/>
      <c r="K64" s="402"/>
      <c r="L64" s="402"/>
      <c r="M64" s="164"/>
    </row>
    <row r="65" spans="2:13" ht="22.9" customHeight="1">
      <c r="B65" s="466"/>
      <c r="C65" s="205" t="s">
        <v>5288</v>
      </c>
      <c r="D65" s="183"/>
      <c r="E65" s="160" t="s">
        <v>3892</v>
      </c>
      <c r="F65" s="160" t="s">
        <v>3893</v>
      </c>
      <c r="G65" s="162">
        <v>0.15</v>
      </c>
      <c r="H65" s="161" t="s">
        <v>3863</v>
      </c>
      <c r="I65" s="160" t="s">
        <v>3881</v>
      </c>
      <c r="J65" s="160"/>
      <c r="K65" s="402"/>
      <c r="L65" s="402"/>
      <c r="M65" s="164"/>
    </row>
    <row r="66" spans="2:13" ht="22.9" customHeight="1">
      <c r="B66" s="466"/>
      <c r="C66" s="332" t="s">
        <v>5289</v>
      </c>
      <c r="D66" s="183"/>
      <c r="E66" s="163" t="s">
        <v>5291</v>
      </c>
      <c r="F66" s="160" t="s">
        <v>3864</v>
      </c>
      <c r="G66" s="193">
        <v>1.1499999999999999</v>
      </c>
      <c r="H66" s="161"/>
      <c r="I66" s="160" t="s">
        <v>3881</v>
      </c>
      <c r="J66" s="160"/>
      <c r="K66" s="402"/>
      <c r="L66" s="402"/>
      <c r="M66" s="164"/>
    </row>
    <row r="67" spans="2:13" ht="22.9" customHeight="1">
      <c r="B67" s="466"/>
      <c r="C67" s="332" t="s">
        <v>5290</v>
      </c>
      <c r="D67" s="183"/>
      <c r="E67" s="163" t="s">
        <v>4091</v>
      </c>
      <c r="F67" s="160" t="s">
        <v>3860</v>
      </c>
      <c r="G67" s="193">
        <v>0.1</v>
      </c>
      <c r="H67" s="161"/>
      <c r="I67" s="160" t="s">
        <v>3881</v>
      </c>
      <c r="J67" s="160"/>
      <c r="K67" s="402"/>
      <c r="L67" s="402"/>
      <c r="M67" s="164"/>
    </row>
    <row r="68" spans="2:13" ht="22.9" customHeight="1">
      <c r="B68" s="466"/>
      <c r="C68" s="332" t="s">
        <v>4920</v>
      </c>
      <c r="D68" s="183"/>
      <c r="E68" s="160" t="s">
        <v>3885</v>
      </c>
      <c r="F68" s="160" t="s">
        <v>3861</v>
      </c>
      <c r="G68" s="162">
        <v>0.2</v>
      </c>
      <c r="H68" s="161" t="s">
        <v>3863</v>
      </c>
      <c r="I68" s="160" t="s">
        <v>3881</v>
      </c>
      <c r="J68" s="160"/>
      <c r="K68" s="402"/>
      <c r="L68" s="402"/>
      <c r="M68" s="161"/>
    </row>
    <row r="69" spans="2:13" ht="22.9" customHeight="1">
      <c r="B69" s="466"/>
      <c r="C69" s="450"/>
      <c r="D69" s="183"/>
      <c r="E69" s="207" t="s">
        <v>4088</v>
      </c>
      <c r="F69" s="160" t="s">
        <v>4089</v>
      </c>
      <c r="G69" s="162">
        <v>1</v>
      </c>
      <c r="H69" s="161"/>
      <c r="I69" s="160" t="s">
        <v>3881</v>
      </c>
      <c r="J69" s="160"/>
      <c r="K69" s="402"/>
      <c r="L69" s="402"/>
      <c r="M69" s="208" t="s">
        <v>4919</v>
      </c>
    </row>
    <row r="70" spans="2:13" ht="22.9" customHeight="1">
      <c r="B70" s="466"/>
      <c r="C70" s="332"/>
      <c r="D70" s="183"/>
      <c r="E70" s="160" t="s">
        <v>4090</v>
      </c>
      <c r="F70" s="160" t="s">
        <v>3833</v>
      </c>
      <c r="G70" s="346"/>
      <c r="H70" s="161"/>
      <c r="I70" s="160"/>
      <c r="J70" s="160"/>
      <c r="K70" s="402"/>
      <c r="L70" s="402"/>
      <c r="M70" s="208" t="s">
        <v>5439</v>
      </c>
    </row>
    <row r="71" spans="2:13" ht="22.9" customHeight="1">
      <c r="B71" s="466"/>
      <c r="C71" s="184"/>
      <c r="D71" s="184"/>
      <c r="E71" s="198"/>
      <c r="F71" s="198"/>
      <c r="G71" s="202"/>
      <c r="H71" s="199"/>
      <c r="I71" s="329"/>
      <c r="J71" s="329"/>
      <c r="K71" s="401"/>
      <c r="L71" s="401"/>
      <c r="M71" s="199"/>
    </row>
    <row r="72" spans="2:13" ht="22.9" customHeight="1">
      <c r="B72" s="466"/>
      <c r="C72" s="197" t="s">
        <v>4035</v>
      </c>
      <c r="D72" s="330" t="s">
        <v>4917</v>
      </c>
      <c r="E72" s="384" t="s">
        <v>3895</v>
      </c>
      <c r="F72" s="385" t="s">
        <v>3865</v>
      </c>
      <c r="G72" s="386"/>
      <c r="H72" s="387"/>
      <c r="I72" s="384"/>
      <c r="J72" s="379" t="s">
        <v>4045</v>
      </c>
      <c r="K72" s="399" t="s">
        <v>3870</v>
      </c>
      <c r="L72" s="399" t="s">
        <v>3871</v>
      </c>
      <c r="M72" s="389" t="s">
        <v>3949</v>
      </c>
    </row>
    <row r="73" spans="2:13" ht="22.9" customHeight="1">
      <c r="B73" s="466"/>
      <c r="C73" s="205" t="s">
        <v>5293</v>
      </c>
      <c r="D73" s="183"/>
      <c r="E73" s="384" t="s">
        <v>3944</v>
      </c>
      <c r="F73" s="385" t="s">
        <v>3832</v>
      </c>
      <c r="G73" s="386"/>
      <c r="H73" s="387"/>
      <c r="I73" s="384"/>
      <c r="J73" s="379" t="s">
        <v>4045</v>
      </c>
      <c r="K73" s="399" t="s">
        <v>3944</v>
      </c>
      <c r="L73" s="399" t="s">
        <v>3947</v>
      </c>
      <c r="M73" s="388" t="s">
        <v>4074</v>
      </c>
    </row>
    <row r="74" spans="2:13" ht="22.9" customHeight="1">
      <c r="B74" s="466"/>
      <c r="C74" s="183"/>
      <c r="D74" s="183"/>
      <c r="E74" s="384" t="s">
        <v>3876</v>
      </c>
      <c r="F74" s="385" t="s">
        <v>3882</v>
      </c>
      <c r="G74" s="386"/>
      <c r="H74" s="387"/>
      <c r="I74" s="384"/>
      <c r="J74" s="379" t="s">
        <v>4045</v>
      </c>
      <c r="K74" s="399" t="s">
        <v>3876</v>
      </c>
      <c r="L74" s="399" t="s">
        <v>3877</v>
      </c>
      <c r="M74" s="388" t="s">
        <v>4081</v>
      </c>
    </row>
    <row r="75" spans="2:13" ht="22.9" customHeight="1">
      <c r="B75" s="466"/>
      <c r="C75" s="183"/>
      <c r="D75" s="183"/>
      <c r="E75" s="384" t="s">
        <v>4076</v>
      </c>
      <c r="F75" s="385" t="s">
        <v>3878</v>
      </c>
      <c r="G75" s="386"/>
      <c r="H75" s="387"/>
      <c r="I75" s="384"/>
      <c r="J75" s="379" t="s">
        <v>4045</v>
      </c>
      <c r="K75" s="399" t="s">
        <v>3875</v>
      </c>
      <c r="L75" s="404" t="s">
        <v>4075</v>
      </c>
      <c r="M75" s="389" t="s">
        <v>3949</v>
      </c>
    </row>
    <row r="76" spans="2:13" ht="22.9" customHeight="1">
      <c r="B76" s="466"/>
      <c r="C76" s="183"/>
      <c r="D76" s="183"/>
      <c r="E76" s="432" t="s">
        <v>5299</v>
      </c>
      <c r="F76" s="385" t="s">
        <v>5285</v>
      </c>
      <c r="G76" s="386"/>
      <c r="H76" s="387"/>
      <c r="I76" s="384"/>
      <c r="J76" s="379" t="s">
        <v>4045</v>
      </c>
      <c r="K76" s="399"/>
      <c r="L76" s="404" t="s">
        <v>5302</v>
      </c>
      <c r="M76" s="389" t="s">
        <v>3949</v>
      </c>
    </row>
    <row r="77" spans="2:13" ht="22.9" customHeight="1">
      <c r="B77" s="466"/>
      <c r="C77" s="183"/>
      <c r="D77" s="183"/>
      <c r="E77" s="323" t="s">
        <v>3872</v>
      </c>
      <c r="F77" s="323" t="s">
        <v>3839</v>
      </c>
      <c r="G77" s="324"/>
      <c r="H77" s="325"/>
      <c r="I77" s="323"/>
      <c r="J77" s="316" t="s">
        <v>4045</v>
      </c>
      <c r="K77" s="400" t="s">
        <v>3872</v>
      </c>
      <c r="L77" s="400" t="s">
        <v>3873</v>
      </c>
      <c r="M77" s="326" t="s">
        <v>3949</v>
      </c>
    </row>
    <row r="78" spans="2:13" ht="22.9" customHeight="1">
      <c r="B78" s="466"/>
      <c r="C78" s="183"/>
      <c r="D78" s="183"/>
      <c r="E78" s="323" t="s">
        <v>3874</v>
      </c>
      <c r="F78" s="323" t="s">
        <v>3836</v>
      </c>
      <c r="G78" s="324"/>
      <c r="H78" s="325"/>
      <c r="I78" s="323"/>
      <c r="J78" s="316" t="s">
        <v>4045</v>
      </c>
      <c r="K78" s="400" t="s">
        <v>3874</v>
      </c>
      <c r="L78" s="400" t="s">
        <v>3837</v>
      </c>
      <c r="M78" s="326" t="s">
        <v>3949</v>
      </c>
    </row>
    <row r="79" spans="2:13" ht="22.9" customHeight="1">
      <c r="B79" s="466"/>
      <c r="C79" s="183"/>
      <c r="D79" s="183"/>
      <c r="E79" s="163" t="s">
        <v>5292</v>
      </c>
      <c r="F79" s="160" t="s">
        <v>3886</v>
      </c>
      <c r="G79" s="162">
        <v>0.12</v>
      </c>
      <c r="H79" s="161"/>
      <c r="I79" s="160" t="s">
        <v>3881</v>
      </c>
      <c r="J79" s="160"/>
      <c r="K79" s="402"/>
      <c r="L79" s="402"/>
      <c r="M79" s="161"/>
    </row>
    <row r="80" spans="2:13" ht="22.9" customHeight="1">
      <c r="B80" s="466"/>
      <c r="C80" s="205"/>
      <c r="D80" s="183"/>
      <c r="E80" s="160"/>
      <c r="F80" s="160"/>
      <c r="G80" s="193"/>
      <c r="H80" s="161"/>
      <c r="I80" s="160"/>
      <c r="J80" s="160"/>
      <c r="K80" s="402"/>
      <c r="L80" s="402"/>
      <c r="M80" s="164"/>
    </row>
    <row r="81" spans="2:13" ht="22.9" customHeight="1">
      <c r="B81" s="466"/>
      <c r="C81" s="332"/>
      <c r="D81" s="183"/>
      <c r="E81" s="160" t="s">
        <v>5281</v>
      </c>
      <c r="F81" s="160" t="s">
        <v>5282</v>
      </c>
      <c r="G81" s="193">
        <v>0.1</v>
      </c>
      <c r="H81" s="161" t="s">
        <v>3863</v>
      </c>
      <c r="I81" s="160" t="s">
        <v>3881</v>
      </c>
      <c r="J81" s="160"/>
      <c r="K81" s="402"/>
      <c r="L81" s="402"/>
      <c r="M81" s="164"/>
    </row>
    <row r="82" spans="2:13" ht="22.9" customHeight="1">
      <c r="B82" s="466"/>
      <c r="C82" s="332"/>
      <c r="D82" s="183"/>
      <c r="E82" s="160" t="s">
        <v>3890</v>
      </c>
      <c r="F82" s="160" t="s">
        <v>3891</v>
      </c>
      <c r="G82" s="162">
        <v>0.15</v>
      </c>
      <c r="H82" s="161" t="s">
        <v>3863</v>
      </c>
      <c r="I82" s="160" t="s">
        <v>3881</v>
      </c>
      <c r="J82" s="160"/>
      <c r="K82" s="402"/>
      <c r="L82" s="402"/>
      <c r="M82" s="164"/>
    </row>
    <row r="83" spans="2:13" ht="22.9" customHeight="1">
      <c r="B83" s="466"/>
      <c r="C83" s="205" t="s">
        <v>5288</v>
      </c>
      <c r="D83" s="183"/>
      <c r="E83" s="160" t="s">
        <v>3892</v>
      </c>
      <c r="F83" s="160" t="s">
        <v>3893</v>
      </c>
      <c r="G83" s="162">
        <v>0.15</v>
      </c>
      <c r="H83" s="161" t="s">
        <v>3863</v>
      </c>
      <c r="I83" s="160" t="s">
        <v>3881</v>
      </c>
      <c r="J83" s="160"/>
      <c r="K83" s="402"/>
      <c r="L83" s="402"/>
      <c r="M83" s="164"/>
    </row>
    <row r="84" spans="2:13" ht="22.9" customHeight="1">
      <c r="B84" s="466"/>
      <c r="C84" s="332" t="s">
        <v>5289</v>
      </c>
      <c r="D84" s="183"/>
      <c r="E84" s="163" t="s">
        <v>5291</v>
      </c>
      <c r="F84" s="160" t="s">
        <v>3864</v>
      </c>
      <c r="G84" s="193">
        <v>1.1499999999999999</v>
      </c>
      <c r="H84" s="161"/>
      <c r="I84" s="160" t="s">
        <v>3881</v>
      </c>
      <c r="J84" s="160"/>
      <c r="K84" s="402"/>
      <c r="L84" s="402"/>
      <c r="M84" s="164"/>
    </row>
    <row r="85" spans="2:13" ht="22.9" customHeight="1">
      <c r="B85" s="466"/>
      <c r="C85" s="332" t="s">
        <v>5290</v>
      </c>
      <c r="D85" s="183"/>
      <c r="E85" s="163" t="s">
        <v>4091</v>
      </c>
      <c r="F85" s="160" t="s">
        <v>3860</v>
      </c>
      <c r="G85" s="193">
        <v>0.1</v>
      </c>
      <c r="H85" s="161"/>
      <c r="I85" s="160" t="s">
        <v>3881</v>
      </c>
      <c r="J85" s="160"/>
      <c r="K85" s="402"/>
      <c r="L85" s="402"/>
      <c r="M85" s="164"/>
    </row>
    <row r="86" spans="2:13" ht="22.9" customHeight="1">
      <c r="B86" s="466"/>
      <c r="C86" s="332" t="s">
        <v>4920</v>
      </c>
      <c r="D86" s="183"/>
      <c r="E86" s="160" t="s">
        <v>3885</v>
      </c>
      <c r="F86" s="160" t="s">
        <v>3861</v>
      </c>
      <c r="G86" s="162">
        <v>0.2</v>
      </c>
      <c r="H86" s="161" t="s">
        <v>3863</v>
      </c>
      <c r="I86" s="160" t="s">
        <v>3881</v>
      </c>
      <c r="J86" s="160"/>
      <c r="K86" s="402"/>
      <c r="L86" s="402"/>
      <c r="M86" s="161"/>
    </row>
    <row r="87" spans="2:13" ht="22.9" customHeight="1">
      <c r="B87" s="466"/>
      <c r="C87" s="332"/>
      <c r="D87" s="183"/>
      <c r="E87" s="207" t="s">
        <v>4088</v>
      </c>
      <c r="F87" s="160" t="s">
        <v>4089</v>
      </c>
      <c r="G87" s="162">
        <v>1</v>
      </c>
      <c r="H87" s="161"/>
      <c r="I87" s="160" t="s">
        <v>3881</v>
      </c>
      <c r="J87" s="160"/>
      <c r="K87" s="402"/>
      <c r="L87" s="402"/>
      <c r="M87" s="208" t="s">
        <v>4919</v>
      </c>
    </row>
    <row r="88" spans="2:13" ht="22.9" customHeight="1">
      <c r="B88" s="466"/>
      <c r="C88" s="332"/>
      <c r="D88" s="183"/>
      <c r="E88" s="160" t="s">
        <v>4090</v>
      </c>
      <c r="F88" s="160" t="s">
        <v>3833</v>
      </c>
      <c r="G88" s="346"/>
      <c r="H88" s="161"/>
      <c r="I88" s="160"/>
      <c r="J88" s="160"/>
      <c r="K88" s="402"/>
      <c r="L88" s="402"/>
      <c r="M88" s="208" t="s">
        <v>5439</v>
      </c>
    </row>
    <row r="89" spans="2:13" ht="22.9" customHeight="1">
      <c r="B89" s="466"/>
      <c r="C89" s="184"/>
      <c r="D89" s="184"/>
      <c r="E89" s="198"/>
      <c r="F89" s="198"/>
      <c r="G89" s="202"/>
      <c r="H89" s="199"/>
      <c r="I89" s="329"/>
      <c r="J89" s="329"/>
      <c r="K89" s="401"/>
      <c r="L89" s="401"/>
      <c r="M89" s="199"/>
    </row>
    <row r="90" spans="2:13" ht="22.9" customHeight="1">
      <c r="B90" s="466"/>
      <c r="C90" s="197" t="s">
        <v>4035</v>
      </c>
      <c r="D90" s="330" t="s">
        <v>5296</v>
      </c>
      <c r="E90" s="384" t="s">
        <v>3895</v>
      </c>
      <c r="F90" s="385" t="s">
        <v>3865</v>
      </c>
      <c r="G90" s="386"/>
      <c r="H90" s="387"/>
      <c r="I90" s="384"/>
      <c r="J90" s="379" t="s">
        <v>4045</v>
      </c>
      <c r="K90" s="399" t="s">
        <v>3870</v>
      </c>
      <c r="L90" s="399" t="s">
        <v>3871</v>
      </c>
      <c r="M90" s="389" t="s">
        <v>3949</v>
      </c>
    </row>
    <row r="91" spans="2:13" ht="22.9" customHeight="1">
      <c r="B91" s="466"/>
      <c r="C91" s="205" t="s">
        <v>5297</v>
      </c>
      <c r="D91" s="183"/>
      <c r="E91" s="384" t="s">
        <v>3944</v>
      </c>
      <c r="F91" s="385" t="s">
        <v>3832</v>
      </c>
      <c r="G91" s="386"/>
      <c r="H91" s="387"/>
      <c r="I91" s="384"/>
      <c r="J91" s="379" t="s">
        <v>4045</v>
      </c>
      <c r="K91" s="399" t="s">
        <v>3944</v>
      </c>
      <c r="L91" s="399" t="s">
        <v>3947</v>
      </c>
      <c r="M91" s="388" t="s">
        <v>4074</v>
      </c>
    </row>
    <row r="92" spans="2:13" ht="22.9" customHeight="1">
      <c r="B92" s="466"/>
      <c r="C92" s="183"/>
      <c r="D92" s="183"/>
      <c r="E92" s="384" t="s">
        <v>3876</v>
      </c>
      <c r="F92" s="385" t="s">
        <v>3882</v>
      </c>
      <c r="G92" s="386"/>
      <c r="H92" s="387"/>
      <c r="I92" s="384"/>
      <c r="J92" s="379" t="s">
        <v>4045</v>
      </c>
      <c r="K92" s="399" t="s">
        <v>3876</v>
      </c>
      <c r="L92" s="399" t="s">
        <v>3877</v>
      </c>
      <c r="M92" s="388" t="s">
        <v>4081</v>
      </c>
    </row>
    <row r="93" spans="2:13" ht="22.9" customHeight="1">
      <c r="B93" s="466"/>
      <c r="C93" s="183"/>
      <c r="D93" s="183"/>
      <c r="E93" s="384" t="s">
        <v>4076</v>
      </c>
      <c r="F93" s="385" t="s">
        <v>3878</v>
      </c>
      <c r="G93" s="386"/>
      <c r="H93" s="387"/>
      <c r="I93" s="384"/>
      <c r="J93" s="379" t="s">
        <v>4045</v>
      </c>
      <c r="K93" s="399" t="s">
        <v>3875</v>
      </c>
      <c r="L93" s="404" t="s">
        <v>4075</v>
      </c>
      <c r="M93" s="389" t="s">
        <v>3949</v>
      </c>
    </row>
    <row r="94" spans="2:13" ht="22.9" customHeight="1">
      <c r="B94" s="466"/>
      <c r="C94" s="183"/>
      <c r="D94" s="183"/>
      <c r="E94" s="323" t="s">
        <v>3872</v>
      </c>
      <c r="F94" s="323" t="s">
        <v>3839</v>
      </c>
      <c r="G94" s="324"/>
      <c r="H94" s="325"/>
      <c r="I94" s="323"/>
      <c r="J94" s="316" t="s">
        <v>4045</v>
      </c>
      <c r="K94" s="400" t="s">
        <v>3872</v>
      </c>
      <c r="L94" s="400" t="s">
        <v>3873</v>
      </c>
      <c r="M94" s="326" t="s">
        <v>3949</v>
      </c>
    </row>
    <row r="95" spans="2:13" ht="22.9" customHeight="1">
      <c r="B95" s="466"/>
      <c r="C95" s="183"/>
      <c r="D95" s="183"/>
      <c r="E95" s="323" t="s">
        <v>3874</v>
      </c>
      <c r="F95" s="323" t="s">
        <v>3836</v>
      </c>
      <c r="G95" s="324"/>
      <c r="H95" s="325"/>
      <c r="I95" s="323"/>
      <c r="J95" s="316" t="s">
        <v>4045</v>
      </c>
      <c r="K95" s="400" t="s">
        <v>3874</v>
      </c>
      <c r="L95" s="400" t="s">
        <v>3837</v>
      </c>
      <c r="M95" s="326" t="s">
        <v>3949</v>
      </c>
    </row>
    <row r="96" spans="2:13" ht="22.9" customHeight="1">
      <c r="B96" s="466"/>
      <c r="C96" s="183"/>
      <c r="D96" s="183"/>
      <c r="E96" s="160" t="s">
        <v>3921</v>
      </c>
      <c r="F96" s="160" t="s">
        <v>3886</v>
      </c>
      <c r="G96" s="162">
        <v>0.12</v>
      </c>
      <c r="H96" s="161"/>
      <c r="I96" s="160" t="s">
        <v>3881</v>
      </c>
      <c r="J96" s="160"/>
      <c r="K96" s="402"/>
      <c r="L96" s="402"/>
      <c r="M96" s="161"/>
    </row>
    <row r="97" spans="2:13" ht="22.9" customHeight="1">
      <c r="B97" s="466"/>
      <c r="C97" s="332"/>
      <c r="D97" s="183"/>
      <c r="E97" s="198"/>
      <c r="F97" s="198"/>
      <c r="G97" s="206"/>
      <c r="H97" s="199"/>
      <c r="I97" s="198"/>
      <c r="J97" s="198"/>
      <c r="K97" s="401"/>
      <c r="L97" s="401"/>
      <c r="M97" s="199"/>
    </row>
    <row r="98" spans="2:13" ht="22.9" customHeight="1">
      <c r="B98" s="466"/>
      <c r="C98" s="183"/>
      <c r="D98" s="183"/>
      <c r="E98" s="160" t="s">
        <v>5286</v>
      </c>
      <c r="F98" s="160" t="s">
        <v>5285</v>
      </c>
      <c r="G98" s="193">
        <v>0</v>
      </c>
      <c r="H98" s="161" t="s">
        <v>3863</v>
      </c>
      <c r="I98" s="160" t="s">
        <v>3881</v>
      </c>
      <c r="J98" s="160"/>
      <c r="K98" s="402"/>
      <c r="L98" s="402"/>
      <c r="M98" s="164" t="s">
        <v>5287</v>
      </c>
    </row>
    <row r="99" spans="2:13" ht="22.9" customHeight="1">
      <c r="B99" s="466"/>
      <c r="C99" s="183"/>
      <c r="D99" s="183"/>
      <c r="E99" s="160" t="s">
        <v>5281</v>
      </c>
      <c r="F99" s="160" t="s">
        <v>5282</v>
      </c>
      <c r="G99" s="193">
        <v>0.1</v>
      </c>
      <c r="H99" s="161" t="s">
        <v>3863</v>
      </c>
      <c r="I99" s="160" t="s">
        <v>3881</v>
      </c>
      <c r="J99" s="160"/>
      <c r="K99" s="402"/>
      <c r="L99" s="402"/>
      <c r="M99" s="164"/>
    </row>
    <row r="100" spans="2:13" ht="22.9" customHeight="1">
      <c r="B100" s="466"/>
      <c r="C100" s="183"/>
      <c r="D100" s="183"/>
      <c r="E100" s="160" t="s">
        <v>3890</v>
      </c>
      <c r="F100" s="160" t="s">
        <v>3891</v>
      </c>
      <c r="G100" s="162">
        <v>0.15</v>
      </c>
      <c r="H100" s="161" t="s">
        <v>3863</v>
      </c>
      <c r="I100" s="160" t="s">
        <v>3881</v>
      </c>
      <c r="J100" s="160"/>
      <c r="K100" s="402"/>
      <c r="L100" s="402"/>
      <c r="M100" s="164"/>
    </row>
    <row r="101" spans="2:13" ht="22.9" customHeight="1">
      <c r="B101" s="466"/>
      <c r="C101" s="205" t="s">
        <v>5288</v>
      </c>
      <c r="D101" s="183"/>
      <c r="E101" s="160" t="s">
        <v>3892</v>
      </c>
      <c r="F101" s="160" t="s">
        <v>3893</v>
      </c>
      <c r="G101" s="162">
        <v>0.15</v>
      </c>
      <c r="H101" s="161" t="s">
        <v>3863</v>
      </c>
      <c r="I101" s="160" t="s">
        <v>3881</v>
      </c>
      <c r="J101" s="160"/>
      <c r="K101" s="402"/>
      <c r="L101" s="402"/>
      <c r="M101" s="164"/>
    </row>
    <row r="102" spans="2:13" ht="22.9" customHeight="1">
      <c r="B102" s="466"/>
      <c r="C102" s="332" t="s">
        <v>5289</v>
      </c>
      <c r="D102" s="183"/>
      <c r="E102" s="163" t="s">
        <v>5291</v>
      </c>
      <c r="F102" s="160" t="s">
        <v>3864</v>
      </c>
      <c r="G102" s="193">
        <v>1.1499999999999999</v>
      </c>
      <c r="H102" s="161"/>
      <c r="I102" s="160" t="s">
        <v>3881</v>
      </c>
      <c r="J102" s="160"/>
      <c r="K102" s="402"/>
      <c r="L102" s="402"/>
      <c r="M102" s="164"/>
    </row>
    <row r="103" spans="2:13" ht="22.9" customHeight="1">
      <c r="B103" s="466"/>
      <c r="C103" s="332" t="s">
        <v>5290</v>
      </c>
      <c r="D103" s="183"/>
      <c r="E103" s="163" t="s">
        <v>4091</v>
      </c>
      <c r="F103" s="160" t="s">
        <v>3860</v>
      </c>
      <c r="G103" s="193">
        <v>0</v>
      </c>
      <c r="H103" s="161"/>
      <c r="I103" s="160" t="s">
        <v>3881</v>
      </c>
      <c r="J103" s="160"/>
      <c r="K103" s="402"/>
      <c r="L103" s="402"/>
      <c r="M103" s="164"/>
    </row>
    <row r="104" spans="2:13" ht="22.9" customHeight="1">
      <c r="B104" s="466"/>
      <c r="C104" s="332" t="s">
        <v>4920</v>
      </c>
      <c r="D104" s="183"/>
      <c r="E104" s="160" t="s">
        <v>3885</v>
      </c>
      <c r="F104" s="160" t="s">
        <v>3861</v>
      </c>
      <c r="G104" s="193">
        <v>0</v>
      </c>
      <c r="H104" s="161" t="s">
        <v>3863</v>
      </c>
      <c r="I104" s="160" t="s">
        <v>3881</v>
      </c>
      <c r="J104" s="160"/>
      <c r="K104" s="402"/>
      <c r="L104" s="402"/>
      <c r="M104" s="161"/>
    </row>
    <row r="105" spans="2:13" ht="22.9" customHeight="1">
      <c r="B105" s="466"/>
      <c r="C105" s="332"/>
      <c r="D105" s="183"/>
      <c r="E105" s="207" t="s">
        <v>4088</v>
      </c>
      <c r="F105" s="160" t="s">
        <v>4089</v>
      </c>
      <c r="G105" s="162">
        <v>0</v>
      </c>
      <c r="H105" s="161"/>
      <c r="I105" s="160" t="s">
        <v>3881</v>
      </c>
      <c r="J105" s="160"/>
      <c r="K105" s="402"/>
      <c r="L105" s="402"/>
      <c r="M105" s="208" t="s">
        <v>4919</v>
      </c>
    </row>
    <row r="106" spans="2:13" ht="22.9" customHeight="1">
      <c r="B106" s="466"/>
      <c r="C106" s="332"/>
      <c r="D106" s="183"/>
      <c r="E106" s="160" t="s">
        <v>4090</v>
      </c>
      <c r="F106" s="160" t="s">
        <v>3833</v>
      </c>
      <c r="G106" s="346">
        <f>G98+G99+G100+G101</f>
        <v>0.4</v>
      </c>
      <c r="H106" s="161" t="s">
        <v>3863</v>
      </c>
      <c r="I106" s="160" t="s">
        <v>3881</v>
      </c>
      <c r="J106" s="160"/>
      <c r="K106" s="402"/>
      <c r="L106" s="402"/>
      <c r="M106" s="208" t="s">
        <v>5298</v>
      </c>
    </row>
    <row r="107" spans="2:13" ht="22.9" customHeight="1">
      <c r="B107" s="466"/>
      <c r="C107" s="183"/>
      <c r="D107" s="184"/>
      <c r="E107" s="198"/>
      <c r="F107" s="198"/>
      <c r="G107" s="202"/>
      <c r="H107" s="199"/>
      <c r="I107" s="329"/>
      <c r="J107" s="329"/>
      <c r="K107" s="401"/>
      <c r="L107" s="401"/>
      <c r="M107" s="199"/>
    </row>
    <row r="108" spans="2:13" ht="22.9" customHeight="1">
      <c r="B108" s="466"/>
      <c r="C108" s="197" t="s">
        <v>4078</v>
      </c>
      <c r="D108" s="330" t="s">
        <v>4918</v>
      </c>
      <c r="E108" s="384" t="s">
        <v>3899</v>
      </c>
      <c r="F108" s="385" t="s">
        <v>3865</v>
      </c>
      <c r="G108" s="386"/>
      <c r="H108" s="387"/>
      <c r="I108" s="384"/>
      <c r="J108" s="379" t="s">
        <v>4045</v>
      </c>
      <c r="K108" s="399" t="s">
        <v>3870</v>
      </c>
      <c r="L108" s="399" t="s">
        <v>3871</v>
      </c>
      <c r="M108" s="388" t="s">
        <v>3950</v>
      </c>
    </row>
    <row r="109" spans="2:13" ht="22.9" customHeight="1">
      <c r="B109" s="466"/>
      <c r="C109" s="205" t="s">
        <v>4077</v>
      </c>
      <c r="D109" s="183"/>
      <c r="E109" s="384" t="s">
        <v>3944</v>
      </c>
      <c r="F109" s="385" t="s">
        <v>3832</v>
      </c>
      <c r="G109" s="386"/>
      <c r="H109" s="387"/>
      <c r="I109" s="384"/>
      <c r="J109" s="379" t="s">
        <v>4045</v>
      </c>
      <c r="K109" s="399" t="s">
        <v>3944</v>
      </c>
      <c r="L109" s="399" t="s">
        <v>3947</v>
      </c>
      <c r="M109" s="388" t="s">
        <v>4080</v>
      </c>
    </row>
    <row r="110" spans="2:13" ht="22.9" customHeight="1">
      <c r="B110" s="466"/>
      <c r="C110" s="205"/>
      <c r="D110" s="183"/>
      <c r="E110" s="323" t="s">
        <v>3876</v>
      </c>
      <c r="F110" s="323" t="s">
        <v>3882</v>
      </c>
      <c r="G110" s="324"/>
      <c r="H110" s="325"/>
      <c r="I110" s="323"/>
      <c r="J110" s="316" t="s">
        <v>4045</v>
      </c>
      <c r="K110" s="400" t="s">
        <v>3876</v>
      </c>
      <c r="L110" s="400" t="s">
        <v>3877</v>
      </c>
      <c r="M110" s="328" t="s">
        <v>4082</v>
      </c>
    </row>
    <row r="111" spans="2:13" ht="22.9" customHeight="1">
      <c r="B111" s="466"/>
      <c r="C111" s="183"/>
      <c r="D111" s="183"/>
      <c r="E111" s="323" t="s">
        <v>3924</v>
      </c>
      <c r="F111" s="323" t="s">
        <v>3878</v>
      </c>
      <c r="G111" s="324"/>
      <c r="H111" s="325"/>
      <c r="I111" s="323"/>
      <c r="J111" s="316" t="s">
        <v>4045</v>
      </c>
      <c r="K111" s="400" t="s">
        <v>3875</v>
      </c>
      <c r="L111" s="408" t="s">
        <v>4075</v>
      </c>
      <c r="M111" s="328" t="s">
        <v>3950</v>
      </c>
    </row>
    <row r="112" spans="2:13" ht="22.9" customHeight="1">
      <c r="B112" s="466"/>
      <c r="C112" s="183"/>
      <c r="D112" s="183"/>
      <c r="E112" s="446" t="s">
        <v>3890</v>
      </c>
      <c r="F112" s="446" t="s">
        <v>3891</v>
      </c>
      <c r="G112" s="447">
        <v>0.15</v>
      </c>
      <c r="H112" s="448" t="s">
        <v>3863</v>
      </c>
      <c r="I112" s="446" t="s">
        <v>3881</v>
      </c>
      <c r="J112" s="160"/>
      <c r="K112" s="402"/>
      <c r="L112" s="402"/>
      <c r="M112" s="164"/>
    </row>
    <row r="113" spans="2:13" ht="22.9" customHeight="1">
      <c r="B113" s="466"/>
      <c r="C113" s="183"/>
      <c r="D113" s="183"/>
      <c r="E113" s="446" t="s">
        <v>3892</v>
      </c>
      <c r="F113" s="446" t="s">
        <v>3893</v>
      </c>
      <c r="G113" s="447">
        <v>0.15</v>
      </c>
      <c r="H113" s="448" t="s">
        <v>3863</v>
      </c>
      <c r="I113" s="446" t="s">
        <v>3881</v>
      </c>
      <c r="J113" s="160"/>
      <c r="K113" s="402"/>
      <c r="L113" s="402"/>
      <c r="M113" s="164"/>
    </row>
    <row r="114" spans="2:13" ht="22.9" customHeight="1">
      <c r="B114" s="466"/>
      <c r="C114" s="183"/>
      <c r="D114" s="183"/>
      <c r="E114" s="323" t="s">
        <v>4083</v>
      </c>
      <c r="F114" s="323" t="s">
        <v>3839</v>
      </c>
      <c r="G114" s="324"/>
      <c r="H114" s="325"/>
      <c r="I114" s="323"/>
      <c r="J114" s="316" t="s">
        <v>4045</v>
      </c>
      <c r="K114" s="400" t="s">
        <v>3872</v>
      </c>
      <c r="L114" s="400" t="s">
        <v>3873</v>
      </c>
      <c r="M114" s="326" t="s">
        <v>3949</v>
      </c>
    </row>
    <row r="115" spans="2:13" ht="22.9" customHeight="1">
      <c r="B115" s="466"/>
      <c r="C115" s="183"/>
      <c r="D115" s="183"/>
      <c r="E115" s="323" t="s">
        <v>4084</v>
      </c>
      <c r="F115" s="323" t="s">
        <v>3836</v>
      </c>
      <c r="G115" s="324"/>
      <c r="H115" s="325"/>
      <c r="I115" s="323"/>
      <c r="J115" s="316" t="s">
        <v>4045</v>
      </c>
      <c r="K115" s="400" t="s">
        <v>3874</v>
      </c>
      <c r="L115" s="400" t="s">
        <v>3837</v>
      </c>
      <c r="M115" s="326" t="s">
        <v>3949</v>
      </c>
    </row>
    <row r="116" spans="2:13" ht="22.9" customHeight="1">
      <c r="B116" s="466"/>
      <c r="C116" s="183"/>
      <c r="D116" s="183"/>
      <c r="E116" s="160"/>
      <c r="F116" s="160"/>
      <c r="G116" s="162"/>
      <c r="H116" s="161"/>
      <c r="I116" s="160"/>
      <c r="J116" s="160"/>
      <c r="K116" s="402"/>
      <c r="L116" s="402"/>
      <c r="M116" s="164"/>
    </row>
    <row r="117" spans="2:13" ht="22.9" customHeight="1">
      <c r="B117" s="466"/>
      <c r="C117" s="183"/>
      <c r="D117" s="183"/>
      <c r="E117" s="160"/>
      <c r="F117" s="160"/>
      <c r="G117" s="162"/>
      <c r="H117" s="161"/>
      <c r="I117" s="160"/>
      <c r="J117" s="160"/>
      <c r="K117" s="402"/>
      <c r="L117" s="402"/>
      <c r="M117" s="164"/>
    </row>
    <row r="118" spans="2:13" ht="22.9" customHeight="1">
      <c r="B118" s="466"/>
      <c r="C118" s="183"/>
      <c r="D118" s="183"/>
      <c r="E118" s="198"/>
      <c r="F118" s="198"/>
      <c r="G118" s="202"/>
      <c r="H118" s="199"/>
      <c r="I118" s="329"/>
      <c r="J118" s="329"/>
      <c r="K118" s="401"/>
      <c r="L118" s="401"/>
      <c r="M118" s="199"/>
    </row>
    <row r="119" spans="2:13" ht="22.9" customHeight="1">
      <c r="B119" s="466"/>
      <c r="C119" s="197" t="s">
        <v>4085</v>
      </c>
      <c r="D119" s="331" t="s">
        <v>5295</v>
      </c>
      <c r="E119" s="384" t="s">
        <v>4966</v>
      </c>
      <c r="F119" s="385" t="s">
        <v>4967</v>
      </c>
      <c r="G119" s="386"/>
      <c r="H119" s="387"/>
      <c r="I119" s="384"/>
      <c r="J119" s="379" t="s">
        <v>4045</v>
      </c>
      <c r="K119" s="399" t="s">
        <v>4968</v>
      </c>
      <c r="L119" s="399" t="s">
        <v>3871</v>
      </c>
      <c r="M119" s="389" t="s">
        <v>3949</v>
      </c>
    </row>
    <row r="120" spans="2:13" ht="22.9" customHeight="1">
      <c r="B120" s="466"/>
      <c r="C120" s="205" t="s">
        <v>4086</v>
      </c>
      <c r="D120" s="183"/>
      <c r="E120" s="384" t="s">
        <v>3894</v>
      </c>
      <c r="F120" s="385" t="s">
        <v>3839</v>
      </c>
      <c r="G120" s="386"/>
      <c r="H120" s="387"/>
      <c r="I120" s="384"/>
      <c r="J120" s="379" t="s">
        <v>4045</v>
      </c>
      <c r="K120" s="399" t="s">
        <v>3872</v>
      </c>
      <c r="L120" s="399" t="s">
        <v>3873</v>
      </c>
      <c r="M120" s="389" t="s">
        <v>3949</v>
      </c>
    </row>
    <row r="121" spans="2:13" ht="22.9" customHeight="1">
      <c r="B121" s="466"/>
      <c r="C121" s="183"/>
      <c r="D121" s="183"/>
      <c r="E121" s="384" t="s">
        <v>3896</v>
      </c>
      <c r="F121" s="385" t="s">
        <v>3836</v>
      </c>
      <c r="G121" s="386"/>
      <c r="H121" s="387"/>
      <c r="I121" s="384"/>
      <c r="J121" s="379" t="s">
        <v>4045</v>
      </c>
      <c r="K121" s="399" t="s">
        <v>3874</v>
      </c>
      <c r="L121" s="399" t="s">
        <v>3837</v>
      </c>
      <c r="M121" s="389" t="s">
        <v>3949</v>
      </c>
    </row>
    <row r="122" spans="2:13" ht="22.9" customHeight="1">
      <c r="B122" s="466"/>
      <c r="C122" s="183"/>
      <c r="D122" s="183"/>
      <c r="E122" s="384" t="s">
        <v>3875</v>
      </c>
      <c r="F122" s="385" t="s">
        <v>3878</v>
      </c>
      <c r="G122" s="386"/>
      <c r="H122" s="387"/>
      <c r="I122" s="384"/>
      <c r="J122" s="379" t="s">
        <v>4045</v>
      </c>
      <c r="K122" s="399" t="s">
        <v>3875</v>
      </c>
      <c r="L122" s="404" t="s">
        <v>4093</v>
      </c>
      <c r="M122" s="389" t="s">
        <v>3949</v>
      </c>
    </row>
    <row r="123" spans="2:13" ht="22.9" customHeight="1">
      <c r="B123" s="466"/>
      <c r="C123" s="183"/>
      <c r="D123" s="183"/>
      <c r="E123" s="432" t="s">
        <v>5299</v>
      </c>
      <c r="F123" s="385" t="s">
        <v>5300</v>
      </c>
      <c r="G123" s="386"/>
      <c r="H123" s="387"/>
      <c r="I123" s="384"/>
      <c r="J123" s="379" t="s">
        <v>5301</v>
      </c>
      <c r="K123" s="399"/>
      <c r="L123" s="404" t="s">
        <v>5302</v>
      </c>
      <c r="M123" s="389" t="s">
        <v>5303</v>
      </c>
    </row>
    <row r="124" spans="2:13" ht="22.9" customHeight="1">
      <c r="B124" s="466"/>
      <c r="C124" s="183"/>
      <c r="D124" s="183"/>
      <c r="E124" s="160" t="s">
        <v>3920</v>
      </c>
      <c r="F124" s="160" t="s">
        <v>3886</v>
      </c>
      <c r="G124" s="162">
        <v>0.12</v>
      </c>
      <c r="H124" s="161"/>
      <c r="I124" s="160" t="s">
        <v>3881</v>
      </c>
      <c r="J124" s="160"/>
      <c r="K124" s="402"/>
      <c r="L124" s="402"/>
      <c r="M124" s="161"/>
    </row>
    <row r="125" spans="2:13" ht="22.9" customHeight="1">
      <c r="B125" s="466"/>
      <c r="C125" s="183"/>
      <c r="D125" s="183"/>
      <c r="E125" s="198"/>
      <c r="F125" s="198"/>
      <c r="G125" s="206"/>
      <c r="H125" s="199"/>
      <c r="I125" s="198"/>
      <c r="J125" s="198"/>
      <c r="K125" s="401"/>
      <c r="L125" s="401"/>
      <c r="M125" s="200"/>
    </row>
    <row r="126" spans="2:13" ht="22.9" customHeight="1">
      <c r="B126" s="466"/>
      <c r="C126" s="183"/>
      <c r="D126" s="183"/>
      <c r="E126" s="160" t="s">
        <v>5281</v>
      </c>
      <c r="F126" s="160" t="s">
        <v>5282</v>
      </c>
      <c r="G126" s="193">
        <v>0.1</v>
      </c>
      <c r="H126" s="161" t="s">
        <v>3863</v>
      </c>
      <c r="I126" s="160" t="s">
        <v>3881</v>
      </c>
      <c r="J126" s="160"/>
      <c r="K126" s="402"/>
      <c r="L126" s="402"/>
      <c r="M126" s="164"/>
    </row>
    <row r="127" spans="2:13" ht="22.9" customHeight="1">
      <c r="B127" s="466"/>
      <c r="C127" s="183"/>
      <c r="D127" s="183"/>
      <c r="E127" s="160" t="s">
        <v>3890</v>
      </c>
      <c r="F127" s="160" t="s">
        <v>3891</v>
      </c>
      <c r="G127" s="162">
        <v>0.15</v>
      </c>
      <c r="H127" s="161" t="s">
        <v>3863</v>
      </c>
      <c r="I127" s="160" t="s">
        <v>3881</v>
      </c>
      <c r="J127" s="160"/>
      <c r="K127" s="402"/>
      <c r="L127" s="402"/>
      <c r="M127" s="164"/>
    </row>
    <row r="128" spans="2:13" ht="22.9" customHeight="1">
      <c r="B128" s="466"/>
      <c r="C128" s="183"/>
      <c r="D128" s="183"/>
      <c r="E128" s="160" t="s">
        <v>3892</v>
      </c>
      <c r="F128" s="160" t="s">
        <v>3893</v>
      </c>
      <c r="G128" s="162">
        <v>0.15</v>
      </c>
      <c r="H128" s="161" t="s">
        <v>3863</v>
      </c>
      <c r="I128" s="160" t="s">
        <v>3881</v>
      </c>
      <c r="J128" s="160"/>
      <c r="K128" s="402"/>
      <c r="L128" s="402"/>
      <c r="M128" s="164"/>
    </row>
    <row r="129" spans="2:14" ht="22.9" customHeight="1">
      <c r="B129" s="466"/>
      <c r="C129" s="183"/>
      <c r="D129" s="183"/>
      <c r="E129" s="163" t="s">
        <v>5291</v>
      </c>
      <c r="F129" s="160" t="s">
        <v>3864</v>
      </c>
      <c r="G129" s="193">
        <v>1.1499999999999999</v>
      </c>
      <c r="H129" s="161"/>
      <c r="I129" s="160" t="s">
        <v>3881</v>
      </c>
      <c r="J129" s="160"/>
      <c r="K129" s="402"/>
      <c r="L129" s="402"/>
      <c r="M129" s="164"/>
    </row>
    <row r="130" spans="2:14" ht="22.9" customHeight="1">
      <c r="B130" s="466"/>
      <c r="C130" s="183"/>
      <c r="D130" s="183"/>
      <c r="E130" s="163" t="s">
        <v>4091</v>
      </c>
      <c r="F130" s="160" t="s">
        <v>3860</v>
      </c>
      <c r="G130" s="193">
        <v>0.1</v>
      </c>
      <c r="H130" s="161"/>
      <c r="I130" s="160" t="s">
        <v>3881</v>
      </c>
      <c r="J130" s="160"/>
      <c r="K130" s="402"/>
      <c r="L130" s="402"/>
      <c r="M130" s="164"/>
    </row>
    <row r="131" spans="2:14" ht="22.9" customHeight="1">
      <c r="B131" s="466"/>
      <c r="C131" s="205" t="s">
        <v>5288</v>
      </c>
      <c r="D131" s="183"/>
      <c r="E131" s="160" t="s">
        <v>3885</v>
      </c>
      <c r="F131" s="160" t="s">
        <v>3861</v>
      </c>
      <c r="G131" s="162">
        <v>0.2</v>
      </c>
      <c r="H131" s="161" t="s">
        <v>3863</v>
      </c>
      <c r="I131" s="160" t="s">
        <v>3881</v>
      </c>
      <c r="J131" s="160"/>
      <c r="K131" s="402"/>
      <c r="L131" s="402"/>
      <c r="M131" s="161"/>
    </row>
    <row r="132" spans="2:14" ht="22.9" customHeight="1">
      <c r="B132" s="466"/>
      <c r="C132" s="332" t="s">
        <v>5289</v>
      </c>
      <c r="D132" s="183"/>
      <c r="E132" s="207" t="s">
        <v>4088</v>
      </c>
      <c r="F132" s="160" t="s">
        <v>4089</v>
      </c>
      <c r="G132" s="162">
        <v>1</v>
      </c>
      <c r="H132" s="161"/>
      <c r="I132" s="160" t="s">
        <v>3881</v>
      </c>
      <c r="J132" s="160"/>
      <c r="K132" s="402"/>
      <c r="L132" s="402"/>
      <c r="M132" s="208" t="s">
        <v>4919</v>
      </c>
    </row>
    <row r="133" spans="2:14" ht="22.9" customHeight="1">
      <c r="B133" s="466"/>
      <c r="C133" s="332" t="s">
        <v>4920</v>
      </c>
      <c r="D133" s="183"/>
      <c r="E133" s="160" t="s">
        <v>4090</v>
      </c>
      <c r="F133" s="160" t="s">
        <v>3833</v>
      </c>
      <c r="G133" s="346"/>
      <c r="H133" s="161"/>
      <c r="I133" s="160"/>
      <c r="J133" s="160"/>
      <c r="K133" s="402"/>
      <c r="L133" s="402"/>
      <c r="M133" s="208" t="s">
        <v>5439</v>
      </c>
    </row>
    <row r="134" spans="2:14" ht="22.9" customHeight="1">
      <c r="B134" s="466"/>
      <c r="C134" s="332"/>
      <c r="D134" s="183"/>
      <c r="E134" s="198"/>
      <c r="F134" s="198"/>
      <c r="G134" s="206"/>
      <c r="H134" s="199"/>
      <c r="I134" s="198"/>
      <c r="J134" s="198"/>
      <c r="K134" s="401"/>
      <c r="L134" s="401"/>
      <c r="M134" s="199"/>
    </row>
    <row r="135" spans="2:14" ht="22.9" customHeight="1">
      <c r="B135" s="466"/>
      <c r="C135" s="197" t="s">
        <v>5388</v>
      </c>
      <c r="D135" s="331" t="s">
        <v>5389</v>
      </c>
      <c r="E135" s="323" t="s">
        <v>3895</v>
      </c>
      <c r="F135" s="378" t="s">
        <v>3865</v>
      </c>
      <c r="G135" s="324"/>
      <c r="H135" s="325"/>
      <c r="I135" s="323"/>
      <c r="J135" s="316" t="s">
        <v>4045</v>
      </c>
      <c r="K135" s="400" t="s">
        <v>3870</v>
      </c>
      <c r="L135" s="400" t="s">
        <v>3871</v>
      </c>
      <c r="M135" s="326" t="s">
        <v>3949</v>
      </c>
    </row>
    <row r="136" spans="2:14" ht="22.9" customHeight="1">
      <c r="B136" s="466"/>
      <c r="C136" s="205"/>
      <c r="D136" s="183"/>
      <c r="E136" s="323" t="s">
        <v>3894</v>
      </c>
      <c r="F136" s="378" t="s">
        <v>3839</v>
      </c>
      <c r="G136" s="324"/>
      <c r="H136" s="325"/>
      <c r="I136" s="323"/>
      <c r="J136" s="316" t="s">
        <v>4045</v>
      </c>
      <c r="K136" s="400" t="s">
        <v>3872</v>
      </c>
      <c r="L136" s="400" t="s">
        <v>3873</v>
      </c>
      <c r="M136" s="326" t="s">
        <v>3949</v>
      </c>
    </row>
    <row r="137" spans="2:14" ht="22.9" customHeight="1">
      <c r="B137" s="466"/>
      <c r="C137" s="183"/>
      <c r="D137" s="183"/>
      <c r="E137" s="384" t="s">
        <v>5779</v>
      </c>
      <c r="F137" s="385" t="s">
        <v>3836</v>
      </c>
      <c r="G137" s="386"/>
      <c r="H137" s="387"/>
      <c r="I137" s="384"/>
      <c r="J137" s="379" t="s">
        <v>5780</v>
      </c>
      <c r="K137" s="399"/>
      <c r="L137" s="399" t="s">
        <v>5781</v>
      </c>
      <c r="M137" s="389" t="s">
        <v>3949</v>
      </c>
    </row>
    <row r="138" spans="2:14" ht="22.9" customHeight="1">
      <c r="B138" s="466"/>
      <c r="C138" s="183"/>
      <c r="D138" s="183"/>
      <c r="E138" s="379" t="s">
        <v>5454</v>
      </c>
      <c r="F138" s="380" t="s">
        <v>5546</v>
      </c>
      <c r="G138" s="381">
        <v>1</v>
      </c>
      <c r="H138" s="382"/>
      <c r="I138" s="379"/>
      <c r="J138" s="379" t="s">
        <v>4045</v>
      </c>
      <c r="K138" s="398"/>
      <c r="L138" s="398" t="s">
        <v>5455</v>
      </c>
      <c r="M138" s="388" t="s">
        <v>3949</v>
      </c>
    </row>
    <row r="139" spans="2:14" ht="22.9" customHeight="1">
      <c r="B139" s="466"/>
      <c r="C139" s="184"/>
      <c r="D139" s="184"/>
      <c r="E139" s="198"/>
      <c r="F139" s="198"/>
      <c r="G139" s="202"/>
      <c r="H139" s="199"/>
      <c r="I139" s="329"/>
      <c r="J139" s="329"/>
      <c r="K139" s="401"/>
      <c r="L139" s="401"/>
      <c r="M139" s="199"/>
    </row>
    <row r="140" spans="2:14" ht="22.9" customHeight="1">
      <c r="B140" s="466"/>
      <c r="C140" s="197" t="s">
        <v>6034</v>
      </c>
      <c r="D140" s="331" t="s">
        <v>6035</v>
      </c>
      <c r="E140" s="379" t="s">
        <v>3870</v>
      </c>
      <c r="F140" s="380" t="s">
        <v>3865</v>
      </c>
      <c r="G140" s="381"/>
      <c r="H140" s="382"/>
      <c r="I140" s="379"/>
      <c r="J140" s="379" t="s">
        <v>4045</v>
      </c>
      <c r="K140" s="398" t="s">
        <v>3870</v>
      </c>
      <c r="L140" s="398" t="s">
        <v>3871</v>
      </c>
      <c r="M140" s="390" t="s">
        <v>3949</v>
      </c>
      <c r="N140" s="437" t="s">
        <v>6019</v>
      </c>
    </row>
    <row r="141" spans="2:14" ht="22.9" customHeight="1">
      <c r="B141" s="466"/>
      <c r="C141" s="205"/>
      <c r="D141" s="183"/>
      <c r="E141" s="384" t="s">
        <v>3944</v>
      </c>
      <c r="F141" s="385" t="s">
        <v>3832</v>
      </c>
      <c r="G141" s="386"/>
      <c r="H141" s="387"/>
      <c r="I141" s="384"/>
      <c r="J141" s="379" t="s">
        <v>4045</v>
      </c>
      <c r="K141" s="399" t="s">
        <v>3944</v>
      </c>
      <c r="L141" s="399" t="s">
        <v>3947</v>
      </c>
      <c r="M141" s="390" t="s">
        <v>6048</v>
      </c>
    </row>
    <row r="142" spans="2:14" ht="22.9" customHeight="1">
      <c r="B142" s="466"/>
      <c r="C142" s="183"/>
      <c r="D142" s="183"/>
      <c r="E142" s="198"/>
      <c r="F142" s="198"/>
      <c r="G142" s="206"/>
      <c r="H142" s="199"/>
      <c r="I142" s="198"/>
      <c r="J142" s="198"/>
      <c r="K142" s="401"/>
      <c r="L142" s="401"/>
      <c r="M142" s="200"/>
    </row>
    <row r="143" spans="2:14" ht="22.9" customHeight="1">
      <c r="B143" s="467"/>
      <c r="C143" s="184"/>
      <c r="D143" s="184"/>
      <c r="E143" s="198"/>
      <c r="F143" s="198"/>
      <c r="G143" s="202"/>
      <c r="H143" s="199"/>
      <c r="I143" s="329"/>
      <c r="J143" s="329"/>
      <c r="K143" s="401"/>
      <c r="L143" s="401"/>
      <c r="M143" s="199"/>
    </row>
    <row r="144" spans="2:14" ht="22.9" customHeight="1">
      <c r="B144" s="468" t="s">
        <v>5862</v>
      </c>
      <c r="C144" s="197" t="s">
        <v>4043</v>
      </c>
      <c r="D144" s="331" t="s">
        <v>4921</v>
      </c>
      <c r="E144" s="379" t="s">
        <v>3870</v>
      </c>
      <c r="F144" s="380" t="s">
        <v>3865</v>
      </c>
      <c r="G144" s="381"/>
      <c r="H144" s="382"/>
      <c r="I144" s="379"/>
      <c r="J144" s="379" t="s">
        <v>4045</v>
      </c>
      <c r="K144" s="398" t="s">
        <v>3942</v>
      </c>
      <c r="L144" s="398" t="s">
        <v>3943</v>
      </c>
      <c r="M144" s="390" t="s">
        <v>4962</v>
      </c>
    </row>
    <row r="145" spans="2:13" ht="22.9" customHeight="1">
      <c r="B145" s="469"/>
      <c r="C145" s="183"/>
      <c r="D145" s="183"/>
      <c r="E145" s="384" t="s">
        <v>4041</v>
      </c>
      <c r="F145" s="385" t="s">
        <v>3839</v>
      </c>
      <c r="G145" s="386"/>
      <c r="H145" s="387"/>
      <c r="I145" s="384"/>
      <c r="J145" s="384" t="s">
        <v>4956</v>
      </c>
      <c r="K145" s="399"/>
      <c r="L145" s="399" t="s">
        <v>4957</v>
      </c>
      <c r="M145" s="389" t="s">
        <v>3949</v>
      </c>
    </row>
    <row r="146" spans="2:13" ht="22.9" customHeight="1">
      <c r="B146" s="469"/>
      <c r="C146" s="183"/>
      <c r="D146" s="183"/>
      <c r="E146" s="384" t="s">
        <v>3874</v>
      </c>
      <c r="F146" s="385" t="s">
        <v>4092</v>
      </c>
      <c r="G146" s="386"/>
      <c r="H146" s="387"/>
      <c r="I146" s="384"/>
      <c r="J146" s="384" t="s">
        <v>4956</v>
      </c>
      <c r="K146" s="399"/>
      <c r="L146" s="399" t="s">
        <v>4955</v>
      </c>
      <c r="M146" s="389" t="s">
        <v>3949</v>
      </c>
    </row>
    <row r="147" spans="2:13" ht="22.9" customHeight="1">
      <c r="B147" s="469"/>
      <c r="C147" s="205"/>
      <c r="D147" s="183"/>
      <c r="E147" s="320" t="s">
        <v>5410</v>
      </c>
      <c r="F147" s="320" t="s">
        <v>5411</v>
      </c>
      <c r="G147" s="321"/>
      <c r="H147" s="322"/>
      <c r="I147" s="320"/>
      <c r="J147" s="320"/>
      <c r="K147" s="405"/>
      <c r="L147" s="405"/>
      <c r="M147" s="328" t="s">
        <v>5412</v>
      </c>
    </row>
    <row r="148" spans="2:13" ht="22.9" customHeight="1">
      <c r="B148" s="469"/>
      <c r="C148" s="205"/>
      <c r="D148" s="183"/>
      <c r="E148" s="323" t="s">
        <v>4018</v>
      </c>
      <c r="F148" s="323" t="s">
        <v>4965</v>
      </c>
      <c r="G148" s="324"/>
      <c r="H148" s="325"/>
      <c r="I148" s="323"/>
      <c r="J148" s="323" t="s">
        <v>4958</v>
      </c>
      <c r="K148" s="400"/>
      <c r="L148" s="400" t="s">
        <v>4955</v>
      </c>
      <c r="M148" s="328" t="s">
        <v>4964</v>
      </c>
    </row>
    <row r="149" spans="2:13" ht="22.9" customHeight="1">
      <c r="B149" s="469"/>
      <c r="C149" s="183"/>
      <c r="D149" s="183"/>
      <c r="E149" s="160" t="s">
        <v>3862</v>
      </c>
      <c r="F149" s="160" t="s">
        <v>3886</v>
      </c>
      <c r="G149" s="162">
        <v>0.3</v>
      </c>
      <c r="H149" s="161"/>
      <c r="I149" s="160" t="s">
        <v>3881</v>
      </c>
      <c r="J149" s="160"/>
      <c r="K149" s="402"/>
      <c r="L149" s="402"/>
      <c r="M149" s="161"/>
    </row>
    <row r="150" spans="2:13" ht="22.9" customHeight="1">
      <c r="B150" s="469"/>
      <c r="C150" s="183"/>
      <c r="D150" s="183"/>
      <c r="E150" s="198"/>
      <c r="F150" s="198"/>
      <c r="G150" s="206"/>
      <c r="H150" s="199"/>
      <c r="I150" s="198"/>
      <c r="J150" s="198"/>
      <c r="K150" s="401"/>
      <c r="L150" s="401"/>
      <c r="M150" s="200"/>
    </row>
    <row r="151" spans="2:13" ht="22.9" customHeight="1">
      <c r="B151" s="469"/>
      <c r="C151" s="183"/>
      <c r="D151" s="183"/>
      <c r="E151" s="198"/>
      <c r="F151" s="198"/>
      <c r="G151" s="206"/>
      <c r="H151" s="199"/>
      <c r="I151" s="198"/>
      <c r="J151" s="198"/>
      <c r="K151" s="401"/>
      <c r="L151" s="401"/>
      <c r="M151" s="200"/>
    </row>
    <row r="152" spans="2:13" ht="22.9" customHeight="1">
      <c r="B152" s="469"/>
      <c r="C152" s="205" t="s">
        <v>4922</v>
      </c>
      <c r="D152" s="183"/>
      <c r="E152" s="198"/>
      <c r="F152" s="198"/>
      <c r="G152" s="206"/>
      <c r="H152" s="199"/>
      <c r="I152" s="198"/>
      <c r="J152" s="198"/>
      <c r="K152" s="401"/>
      <c r="L152" s="401"/>
      <c r="M152" s="200"/>
    </row>
    <row r="153" spans="2:13" ht="22.9" customHeight="1">
      <c r="B153" s="469"/>
      <c r="C153" s="205" t="s">
        <v>4905</v>
      </c>
      <c r="D153" s="183"/>
      <c r="E153" s="198"/>
      <c r="F153" s="198"/>
      <c r="G153" s="206"/>
      <c r="H153" s="199"/>
      <c r="I153" s="198"/>
      <c r="J153" s="198"/>
      <c r="K153" s="401"/>
      <c r="L153" s="401"/>
      <c r="M153" s="200"/>
    </row>
    <row r="154" spans="2:13" ht="22.9" customHeight="1">
      <c r="B154" s="469"/>
      <c r="C154" s="183"/>
      <c r="D154" s="184"/>
      <c r="E154" s="198"/>
      <c r="F154" s="198"/>
      <c r="G154" s="202"/>
      <c r="H154" s="199"/>
      <c r="I154" s="329"/>
      <c r="J154" s="329"/>
      <c r="K154" s="401"/>
      <c r="L154" s="401"/>
      <c r="M154" s="199"/>
    </row>
    <row r="155" spans="2:13" ht="22.9" customHeight="1">
      <c r="B155" s="469"/>
      <c r="C155" s="197" t="s">
        <v>4044</v>
      </c>
      <c r="D155" s="331" t="s">
        <v>5914</v>
      </c>
      <c r="E155" s="316" t="s">
        <v>3870</v>
      </c>
      <c r="F155" s="316" t="s">
        <v>3865</v>
      </c>
      <c r="G155" s="317"/>
      <c r="H155" s="318"/>
      <c r="I155" s="316"/>
      <c r="J155" s="316" t="s">
        <v>4045</v>
      </c>
      <c r="K155" s="403" t="s">
        <v>3870</v>
      </c>
      <c r="L155" s="403" t="s">
        <v>5935</v>
      </c>
      <c r="M155" s="319" t="s">
        <v>3949</v>
      </c>
    </row>
    <row r="156" spans="2:13" ht="22.9" customHeight="1">
      <c r="B156" s="469"/>
      <c r="C156" s="205" t="s">
        <v>4923</v>
      </c>
      <c r="D156" s="183"/>
      <c r="E156" s="384" t="s">
        <v>4018</v>
      </c>
      <c r="F156" s="385" t="s">
        <v>3841</v>
      </c>
      <c r="G156" s="386"/>
      <c r="H156" s="387"/>
      <c r="I156" s="384"/>
      <c r="J156" s="384" t="s">
        <v>4045</v>
      </c>
      <c r="K156" s="399"/>
      <c r="L156" s="399" t="s">
        <v>3837</v>
      </c>
      <c r="M156" s="389" t="s">
        <v>4058</v>
      </c>
    </row>
    <row r="157" spans="2:13" ht="22.9" customHeight="1">
      <c r="B157" s="469"/>
      <c r="C157" s="183"/>
      <c r="D157" s="183"/>
      <c r="E157" s="384" t="s">
        <v>3874</v>
      </c>
      <c r="F157" s="385" t="s">
        <v>3836</v>
      </c>
      <c r="G157" s="386"/>
      <c r="H157" s="387"/>
      <c r="I157" s="384"/>
      <c r="J157" s="384" t="s">
        <v>4045</v>
      </c>
      <c r="K157" s="399" t="s">
        <v>3874</v>
      </c>
      <c r="L157" s="399" t="s">
        <v>3837</v>
      </c>
      <c r="M157" s="389" t="s">
        <v>4058</v>
      </c>
    </row>
    <row r="158" spans="2:13" ht="22.9" customHeight="1">
      <c r="B158" s="469"/>
      <c r="C158" s="205" t="s">
        <v>4904</v>
      </c>
      <c r="D158" s="183"/>
      <c r="E158" s="323" t="s">
        <v>4047</v>
      </c>
      <c r="F158" s="323" t="s">
        <v>4048</v>
      </c>
      <c r="G158" s="324"/>
      <c r="H158" s="325"/>
      <c r="I158" s="323"/>
      <c r="J158" s="323" t="s">
        <v>4045</v>
      </c>
      <c r="K158" s="400"/>
      <c r="L158" s="406" t="s">
        <v>5403</v>
      </c>
      <c r="M158" s="326" t="s">
        <v>4046</v>
      </c>
    </row>
    <row r="159" spans="2:13" ht="22.9" customHeight="1">
      <c r="B159" s="469"/>
      <c r="C159" s="183"/>
      <c r="D159" s="183"/>
      <c r="E159" s="384" t="s">
        <v>4050</v>
      </c>
      <c r="F159" s="385" t="s">
        <v>4049</v>
      </c>
      <c r="G159" s="386"/>
      <c r="H159" s="387"/>
      <c r="I159" s="384"/>
      <c r="J159" s="384" t="s">
        <v>4045</v>
      </c>
      <c r="K159" s="399"/>
      <c r="L159" s="407" t="s">
        <v>5404</v>
      </c>
      <c r="M159" s="389" t="s">
        <v>4046</v>
      </c>
    </row>
    <row r="160" spans="2:13" ht="22.9" customHeight="1">
      <c r="B160" s="469"/>
      <c r="C160" s="183"/>
      <c r="D160" s="183"/>
      <c r="E160" s="323" t="s">
        <v>4051</v>
      </c>
      <c r="F160" s="323" t="s">
        <v>3882</v>
      </c>
      <c r="G160" s="324"/>
      <c r="H160" s="325"/>
      <c r="I160" s="323"/>
      <c r="J160" s="323" t="s">
        <v>4045</v>
      </c>
      <c r="K160" s="400"/>
      <c r="L160" s="406" t="s">
        <v>3877</v>
      </c>
      <c r="M160" s="326" t="s">
        <v>4046</v>
      </c>
    </row>
    <row r="161" spans="2:13" ht="22.9" customHeight="1">
      <c r="B161" s="469"/>
      <c r="C161" s="183"/>
      <c r="D161" s="183"/>
      <c r="E161" s="323" t="s">
        <v>4052</v>
      </c>
      <c r="F161" s="323" t="s">
        <v>4053</v>
      </c>
      <c r="G161" s="324"/>
      <c r="H161" s="325"/>
      <c r="I161" s="323"/>
      <c r="J161" s="323" t="s">
        <v>4054</v>
      </c>
      <c r="K161" s="400"/>
      <c r="L161" s="400"/>
      <c r="M161" s="327" t="s">
        <v>4055</v>
      </c>
    </row>
    <row r="162" spans="2:13" ht="22.9" customHeight="1">
      <c r="B162" s="469"/>
      <c r="C162" s="183"/>
      <c r="D162" s="183"/>
      <c r="E162" s="384" t="s">
        <v>4072</v>
      </c>
      <c r="F162" s="385" t="s">
        <v>4056</v>
      </c>
      <c r="G162" s="386"/>
      <c r="H162" s="387"/>
      <c r="I162" s="384"/>
      <c r="J162" s="384" t="s">
        <v>4045</v>
      </c>
      <c r="K162" s="399"/>
      <c r="L162" s="407" t="s">
        <v>5394</v>
      </c>
      <c r="M162" s="391" t="s">
        <v>5408</v>
      </c>
    </row>
    <row r="163" spans="2:13" ht="22.9" customHeight="1">
      <c r="B163" s="469"/>
      <c r="C163" s="184"/>
      <c r="D163" s="184"/>
      <c r="E163" s="198"/>
      <c r="F163" s="198"/>
      <c r="G163" s="202"/>
      <c r="H163" s="199"/>
      <c r="I163" s="329"/>
      <c r="J163" s="329"/>
      <c r="K163" s="401"/>
      <c r="L163" s="401"/>
      <c r="M163" s="199"/>
    </row>
    <row r="164" spans="2:13" ht="22.9" customHeight="1">
      <c r="B164" s="478" t="s">
        <v>5863</v>
      </c>
      <c r="C164" s="197" t="s">
        <v>4043</v>
      </c>
      <c r="D164" s="331" t="s">
        <v>4926</v>
      </c>
      <c r="E164" s="379" t="s">
        <v>3870</v>
      </c>
      <c r="F164" s="380" t="s">
        <v>3865</v>
      </c>
      <c r="G164" s="381"/>
      <c r="H164" s="382"/>
      <c r="I164" s="379"/>
      <c r="J164" s="384" t="s">
        <v>4045</v>
      </c>
      <c r="K164" s="398" t="s">
        <v>3942</v>
      </c>
      <c r="L164" s="398" t="s">
        <v>3943</v>
      </c>
      <c r="M164" s="390" t="s">
        <v>4975</v>
      </c>
    </row>
    <row r="165" spans="2:13" ht="22.9" customHeight="1">
      <c r="B165" s="479"/>
      <c r="C165" s="183"/>
      <c r="D165" s="183"/>
      <c r="E165" s="384" t="s">
        <v>4041</v>
      </c>
      <c r="F165" s="385" t="s">
        <v>4063</v>
      </c>
      <c r="G165" s="386"/>
      <c r="H165" s="387"/>
      <c r="I165" s="384"/>
      <c r="J165" s="384" t="s">
        <v>4978</v>
      </c>
      <c r="K165" s="399"/>
      <c r="L165" s="399" t="s">
        <v>4976</v>
      </c>
      <c r="M165" s="383" t="s">
        <v>3949</v>
      </c>
    </row>
    <row r="166" spans="2:13" ht="22.9" customHeight="1">
      <c r="B166" s="479"/>
      <c r="C166" s="183"/>
      <c r="D166" s="183"/>
      <c r="E166" s="384" t="s">
        <v>4018</v>
      </c>
      <c r="F166" s="385" t="s">
        <v>4908</v>
      </c>
      <c r="G166" s="386"/>
      <c r="H166" s="387"/>
      <c r="I166" s="384"/>
      <c r="J166" s="384" t="s">
        <v>4979</v>
      </c>
      <c r="K166" s="399"/>
      <c r="L166" s="399" t="s">
        <v>4977</v>
      </c>
      <c r="M166" s="383" t="s">
        <v>3949</v>
      </c>
    </row>
    <row r="167" spans="2:13" ht="22.9" customHeight="1">
      <c r="B167" s="479"/>
      <c r="C167" s="183"/>
      <c r="D167" s="183"/>
      <c r="E167" s="384" t="s">
        <v>3874</v>
      </c>
      <c r="F167" s="385" t="s">
        <v>3836</v>
      </c>
      <c r="G167" s="386"/>
      <c r="H167" s="387"/>
      <c r="I167" s="384"/>
      <c r="J167" s="384" t="s">
        <v>4045</v>
      </c>
      <c r="K167" s="399" t="s">
        <v>3874</v>
      </c>
      <c r="L167" s="399" t="s">
        <v>3837</v>
      </c>
      <c r="M167" s="389" t="s">
        <v>4058</v>
      </c>
    </row>
    <row r="168" spans="2:13" ht="22.9" customHeight="1">
      <c r="B168" s="479"/>
      <c r="C168" s="183"/>
      <c r="D168" s="183"/>
      <c r="E168" s="323" t="s">
        <v>4018</v>
      </c>
      <c r="F168" s="323" t="s">
        <v>4928</v>
      </c>
      <c r="G168" s="392"/>
      <c r="H168" s="325"/>
      <c r="I168" s="323"/>
      <c r="J168" s="323"/>
      <c r="K168" s="400"/>
      <c r="L168" s="400"/>
      <c r="M168" s="328" t="s">
        <v>5828</v>
      </c>
    </row>
    <row r="169" spans="2:13" ht="22.9" customHeight="1">
      <c r="B169" s="479"/>
      <c r="C169" s="183"/>
      <c r="D169" s="183"/>
      <c r="E169" s="160" t="s">
        <v>3948</v>
      </c>
      <c r="F169" s="160" t="s">
        <v>3886</v>
      </c>
      <c r="G169" s="162">
        <v>0.16</v>
      </c>
      <c r="H169" s="161"/>
      <c r="I169" s="160" t="s">
        <v>3881</v>
      </c>
      <c r="J169" s="160"/>
      <c r="K169" s="402"/>
      <c r="L169" s="402"/>
      <c r="M169" s="161"/>
    </row>
    <row r="170" spans="2:13" ht="22.9" customHeight="1">
      <c r="B170" s="479"/>
      <c r="C170" s="205" t="s">
        <v>5448</v>
      </c>
      <c r="D170" s="183"/>
      <c r="E170" s="198"/>
      <c r="F170" s="198"/>
      <c r="G170" s="202"/>
      <c r="H170" s="199"/>
      <c r="I170" s="329"/>
      <c r="J170" s="329"/>
      <c r="K170" s="401"/>
      <c r="L170" s="401"/>
      <c r="M170" s="199"/>
    </row>
    <row r="171" spans="2:13" ht="22.9" customHeight="1">
      <c r="B171" s="479"/>
      <c r="C171" s="205" t="s">
        <v>5449</v>
      </c>
      <c r="D171" s="183"/>
      <c r="E171" s="198"/>
      <c r="F171" s="198"/>
      <c r="G171" s="202"/>
      <c r="H171" s="199"/>
      <c r="I171" s="329"/>
      <c r="J171" s="329"/>
      <c r="K171" s="401"/>
      <c r="L171" s="401"/>
      <c r="M171" s="199"/>
    </row>
    <row r="172" spans="2:13" ht="22.9" customHeight="1">
      <c r="B172" s="479"/>
      <c r="C172" s="205" t="s">
        <v>4909</v>
      </c>
      <c r="D172" s="183"/>
      <c r="E172" s="198"/>
      <c r="F172" s="198"/>
      <c r="G172" s="202"/>
      <c r="H172" s="199"/>
      <c r="I172" s="329"/>
      <c r="J172" s="329"/>
      <c r="K172" s="401"/>
      <c r="L172" s="401"/>
      <c r="M172" s="199"/>
    </row>
    <row r="173" spans="2:13" ht="22.9" customHeight="1">
      <c r="B173" s="479"/>
      <c r="C173" s="184"/>
      <c r="D173" s="184"/>
      <c r="E173" s="198"/>
      <c r="F173" s="198"/>
      <c r="G173" s="202"/>
      <c r="H173" s="199"/>
      <c r="I173" s="329"/>
      <c r="J173" s="329"/>
      <c r="K173" s="401"/>
      <c r="L173" s="401"/>
      <c r="M173" s="199"/>
    </row>
    <row r="174" spans="2:13" ht="22.9" customHeight="1">
      <c r="B174" s="479"/>
      <c r="C174" s="353" t="s">
        <v>5352</v>
      </c>
      <c r="D174" s="331" t="s">
        <v>5351</v>
      </c>
      <c r="E174" s="379" t="s">
        <v>3870</v>
      </c>
      <c r="F174" s="380" t="s">
        <v>3865</v>
      </c>
      <c r="G174" s="381"/>
      <c r="H174" s="382"/>
      <c r="I174" s="379"/>
      <c r="J174" s="384" t="s">
        <v>4045</v>
      </c>
      <c r="K174" s="398" t="s">
        <v>3942</v>
      </c>
      <c r="L174" s="398" t="s">
        <v>3943</v>
      </c>
      <c r="M174" s="390" t="s">
        <v>4975</v>
      </c>
    </row>
    <row r="175" spans="2:13" ht="22.9" customHeight="1">
      <c r="B175" s="479"/>
      <c r="C175" s="183"/>
      <c r="D175" s="183"/>
      <c r="E175" s="384" t="s">
        <v>3872</v>
      </c>
      <c r="F175" s="385" t="s">
        <v>3838</v>
      </c>
      <c r="G175" s="386"/>
      <c r="H175" s="387"/>
      <c r="I175" s="384"/>
      <c r="J175" s="384" t="s">
        <v>4978</v>
      </c>
      <c r="K175" s="399"/>
      <c r="L175" s="399" t="s">
        <v>4942</v>
      </c>
      <c r="M175" s="383" t="s">
        <v>5438</v>
      </c>
    </row>
    <row r="176" spans="2:13" ht="22.9" customHeight="1">
      <c r="B176" s="479"/>
      <c r="C176" s="183"/>
      <c r="D176" s="183"/>
      <c r="E176" s="384" t="s">
        <v>4018</v>
      </c>
      <c r="F176" s="385" t="s">
        <v>3833</v>
      </c>
      <c r="G176" s="386"/>
      <c r="H176" s="387"/>
      <c r="I176" s="384"/>
      <c r="J176" s="384" t="s">
        <v>4956</v>
      </c>
      <c r="K176" s="399"/>
      <c r="L176" s="399" t="s">
        <v>4977</v>
      </c>
      <c r="M176" s="383" t="s">
        <v>3949</v>
      </c>
    </row>
    <row r="177" spans="2:13" ht="22.9" customHeight="1">
      <c r="B177" s="479"/>
      <c r="C177" s="183"/>
      <c r="D177" s="183"/>
      <c r="E177" s="384" t="s">
        <v>3874</v>
      </c>
      <c r="F177" s="385" t="s">
        <v>3836</v>
      </c>
      <c r="G177" s="386"/>
      <c r="H177" s="387"/>
      <c r="I177" s="384"/>
      <c r="J177" s="384" t="s">
        <v>4045</v>
      </c>
      <c r="K177" s="399" t="s">
        <v>3874</v>
      </c>
      <c r="L177" s="399" t="s">
        <v>3837</v>
      </c>
      <c r="M177" s="389" t="s">
        <v>4058</v>
      </c>
    </row>
    <row r="178" spans="2:13" ht="22.9" customHeight="1">
      <c r="B178" s="479"/>
      <c r="C178" s="183"/>
      <c r="D178" s="183"/>
      <c r="E178" s="323" t="s">
        <v>5533</v>
      </c>
      <c r="F178" s="323" t="s">
        <v>5534</v>
      </c>
      <c r="G178" s="392"/>
      <c r="H178" s="325"/>
      <c r="I178" s="323"/>
      <c r="J178" s="323"/>
      <c r="K178" s="400"/>
      <c r="L178" s="400"/>
      <c r="M178" s="328" t="s">
        <v>5436</v>
      </c>
    </row>
    <row r="179" spans="2:13" ht="22.9" customHeight="1">
      <c r="B179" s="479"/>
      <c r="C179" s="183"/>
      <c r="D179" s="183"/>
      <c r="E179" s="323" t="s">
        <v>5353</v>
      </c>
      <c r="F179" s="323" t="s">
        <v>5285</v>
      </c>
      <c r="G179" s="324"/>
      <c r="H179" s="325"/>
      <c r="I179" s="323"/>
      <c r="J179" s="316" t="s">
        <v>4958</v>
      </c>
      <c r="K179" s="400"/>
      <c r="L179" s="408" t="s">
        <v>5302</v>
      </c>
      <c r="M179" s="326" t="s">
        <v>5303</v>
      </c>
    </row>
    <row r="180" spans="2:13" ht="22.9" customHeight="1">
      <c r="B180" s="479"/>
      <c r="C180" s="183"/>
      <c r="D180" s="183"/>
      <c r="E180" s="160" t="s">
        <v>3948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2"/>
      <c r="L180" s="402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29"/>
      <c r="J181" s="329"/>
      <c r="K181" s="401"/>
      <c r="L181" s="401"/>
      <c r="M181" s="199"/>
    </row>
    <row r="182" spans="2:13" ht="22.9" customHeight="1">
      <c r="B182" s="479"/>
      <c r="C182" s="205" t="s">
        <v>5443</v>
      </c>
      <c r="D182" s="183"/>
      <c r="E182" s="160" t="s">
        <v>5281</v>
      </c>
      <c r="F182" s="160" t="s">
        <v>5282</v>
      </c>
      <c r="G182" s="193">
        <v>0.1</v>
      </c>
      <c r="H182" s="161" t="s">
        <v>3863</v>
      </c>
      <c r="I182" s="160" t="s">
        <v>3881</v>
      </c>
      <c r="J182" s="160"/>
      <c r="K182" s="402"/>
      <c r="L182" s="402"/>
      <c r="M182" s="164"/>
    </row>
    <row r="183" spans="2:13" ht="22.9" customHeight="1">
      <c r="B183" s="479"/>
      <c r="C183" s="205" t="s">
        <v>5444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2"/>
      <c r="L183" s="402"/>
      <c r="M183" s="164"/>
    </row>
    <row r="184" spans="2:13" ht="22.9" customHeight="1">
      <c r="B184" s="479"/>
      <c r="C184" s="205" t="s">
        <v>5445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2"/>
      <c r="L184" s="402"/>
      <c r="M184" s="164"/>
    </row>
    <row r="185" spans="2:13" ht="22.9" customHeight="1">
      <c r="B185" s="479"/>
      <c r="C185" s="205" t="s">
        <v>5446</v>
      </c>
      <c r="D185" s="183"/>
      <c r="E185" s="163" t="s">
        <v>5291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2"/>
      <c r="L185" s="402"/>
      <c r="M185" s="164"/>
    </row>
    <row r="186" spans="2:13" ht="22.9" customHeight="1">
      <c r="B186" s="479"/>
      <c r="C186" s="205" t="s">
        <v>5447</v>
      </c>
      <c r="D186" s="183"/>
      <c r="E186" s="163" t="s">
        <v>4091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2"/>
      <c r="L186" s="402"/>
      <c r="M186" s="164"/>
    </row>
    <row r="187" spans="2:13" ht="22.9" customHeight="1">
      <c r="B187" s="479"/>
      <c r="C187" s="205" t="s">
        <v>5288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2"/>
      <c r="L187" s="402"/>
      <c r="M187" s="161"/>
    </row>
    <row r="188" spans="2:13" ht="22.9" customHeight="1">
      <c r="B188" s="479"/>
      <c r="C188" s="332" t="s">
        <v>5289</v>
      </c>
      <c r="D188" s="183"/>
      <c r="E188" s="207" t="s">
        <v>4088</v>
      </c>
      <c r="F188" s="160" t="s">
        <v>4089</v>
      </c>
      <c r="G188" s="162">
        <v>1</v>
      </c>
      <c r="H188" s="161"/>
      <c r="I188" s="160" t="s">
        <v>3881</v>
      </c>
      <c r="J188" s="160"/>
      <c r="K188" s="402"/>
      <c r="L188" s="402"/>
      <c r="M188" s="208" t="s">
        <v>4919</v>
      </c>
    </row>
    <row r="189" spans="2:13" ht="22.9" customHeight="1">
      <c r="B189" s="479"/>
      <c r="C189" s="332" t="s">
        <v>4920</v>
      </c>
      <c r="D189" s="183"/>
      <c r="E189" s="160" t="s">
        <v>5437</v>
      </c>
      <c r="F189" s="160"/>
      <c r="G189" s="352"/>
      <c r="H189" s="161"/>
      <c r="I189" s="160"/>
      <c r="J189" s="160"/>
      <c r="K189" s="402"/>
      <c r="L189" s="402"/>
      <c r="M189" s="208" t="s">
        <v>5439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29"/>
      <c r="J190" s="329"/>
      <c r="K190" s="401"/>
      <c r="L190" s="401"/>
      <c r="M190" s="199"/>
    </row>
    <row r="191" spans="2:13" ht="22.9" customHeight="1">
      <c r="B191" s="479"/>
      <c r="C191" s="197" t="s">
        <v>4044</v>
      </c>
      <c r="D191" s="331" t="s">
        <v>4927</v>
      </c>
      <c r="E191" s="316" t="s">
        <v>3870</v>
      </c>
      <c r="F191" s="316" t="s">
        <v>3865</v>
      </c>
      <c r="G191" s="317"/>
      <c r="H191" s="318"/>
      <c r="I191" s="316"/>
      <c r="J191" s="316" t="s">
        <v>4045</v>
      </c>
      <c r="K191" s="403" t="s">
        <v>3870</v>
      </c>
      <c r="L191" s="403" t="s">
        <v>3871</v>
      </c>
      <c r="M191" s="319" t="s">
        <v>4057</v>
      </c>
    </row>
    <row r="192" spans="2:13" ht="22.9" customHeight="1">
      <c r="B192" s="479"/>
      <c r="C192" s="205" t="s">
        <v>5450</v>
      </c>
      <c r="D192" s="183"/>
      <c r="E192" s="384" t="s">
        <v>3874</v>
      </c>
      <c r="F192" s="385" t="s">
        <v>3836</v>
      </c>
      <c r="G192" s="386"/>
      <c r="H192" s="387"/>
      <c r="I192" s="384"/>
      <c r="J192" s="384" t="s">
        <v>4045</v>
      </c>
      <c r="K192" s="399"/>
      <c r="L192" s="399" t="s">
        <v>3837</v>
      </c>
      <c r="M192" s="389" t="s">
        <v>4058</v>
      </c>
    </row>
    <row r="193" spans="2:13" ht="22.9" customHeight="1">
      <c r="B193" s="479"/>
      <c r="C193" s="205" t="s">
        <v>4904</v>
      </c>
      <c r="D193" s="183"/>
      <c r="E193" s="323" t="s">
        <v>4047</v>
      </c>
      <c r="F193" s="323" t="s">
        <v>4048</v>
      </c>
      <c r="G193" s="324"/>
      <c r="H193" s="325"/>
      <c r="I193" s="323"/>
      <c r="J193" s="323" t="s">
        <v>4045</v>
      </c>
      <c r="K193" s="400"/>
      <c r="L193" s="406" t="s">
        <v>5403</v>
      </c>
      <c r="M193" s="326" t="s">
        <v>4046</v>
      </c>
    </row>
    <row r="194" spans="2:13" ht="22.9" customHeight="1">
      <c r="B194" s="479"/>
      <c r="C194" s="183"/>
      <c r="D194" s="183"/>
      <c r="E194" s="384" t="s">
        <v>4050</v>
      </c>
      <c r="F194" s="385" t="s">
        <v>4049</v>
      </c>
      <c r="G194" s="386"/>
      <c r="H194" s="387"/>
      <c r="I194" s="384"/>
      <c r="J194" s="384" t="s">
        <v>4045</v>
      </c>
      <c r="K194" s="399"/>
      <c r="L194" s="407" t="s">
        <v>5404</v>
      </c>
      <c r="M194" s="389" t="s">
        <v>4046</v>
      </c>
    </row>
    <row r="195" spans="2:13" ht="22.9" customHeight="1">
      <c r="B195" s="479"/>
      <c r="C195" s="183"/>
      <c r="D195" s="183"/>
      <c r="E195" s="323" t="s">
        <v>4051</v>
      </c>
      <c r="F195" s="323" t="s">
        <v>3882</v>
      </c>
      <c r="G195" s="324"/>
      <c r="H195" s="325"/>
      <c r="I195" s="323"/>
      <c r="J195" s="323" t="s">
        <v>4045</v>
      </c>
      <c r="K195" s="400"/>
      <c r="L195" s="406" t="s">
        <v>3877</v>
      </c>
      <c r="M195" s="326" t="s">
        <v>4046</v>
      </c>
    </row>
    <row r="196" spans="2:13" ht="22.9" customHeight="1">
      <c r="B196" s="479"/>
      <c r="C196" s="183"/>
      <c r="D196" s="183"/>
      <c r="E196" s="323" t="s">
        <v>4052</v>
      </c>
      <c r="F196" s="323" t="s">
        <v>4053</v>
      </c>
      <c r="G196" s="324"/>
      <c r="H196" s="325"/>
      <c r="I196" s="323"/>
      <c r="J196" s="323" t="s">
        <v>4054</v>
      </c>
      <c r="K196" s="400"/>
      <c r="L196" s="400"/>
      <c r="M196" s="327" t="s">
        <v>4055</v>
      </c>
    </row>
    <row r="197" spans="2:13" ht="22.9" customHeight="1">
      <c r="B197" s="479"/>
      <c r="C197" s="183"/>
      <c r="D197" s="183"/>
      <c r="E197" s="384" t="s">
        <v>4072</v>
      </c>
      <c r="F197" s="385" t="s">
        <v>4056</v>
      </c>
      <c r="G197" s="386"/>
      <c r="H197" s="387"/>
      <c r="I197" s="384"/>
      <c r="J197" s="384" t="s">
        <v>4045</v>
      </c>
      <c r="K197" s="399"/>
      <c r="L197" s="407" t="s">
        <v>5394</v>
      </c>
      <c r="M197" s="391" t="s">
        <v>5393</v>
      </c>
    </row>
    <row r="198" spans="2:13" ht="22.9" customHeight="1">
      <c r="B198" s="468"/>
      <c r="C198" s="184"/>
      <c r="D198" s="184"/>
      <c r="E198" s="198"/>
      <c r="F198" s="198"/>
      <c r="G198" s="202"/>
      <c r="H198" s="199"/>
      <c r="I198" s="329"/>
      <c r="J198" s="329"/>
      <c r="K198" s="401"/>
      <c r="L198" s="401"/>
      <c r="M198" s="199"/>
    </row>
    <row r="199" spans="2:13" ht="22.9" customHeight="1">
      <c r="B199" s="468" t="s">
        <v>5864</v>
      </c>
      <c r="C199" s="197" t="s">
        <v>3772</v>
      </c>
      <c r="D199" s="330" t="s">
        <v>5532</v>
      </c>
      <c r="E199" s="316" t="s">
        <v>3870</v>
      </c>
      <c r="F199" s="316" t="s">
        <v>3865</v>
      </c>
      <c r="G199" s="317"/>
      <c r="H199" s="318"/>
      <c r="I199" s="316"/>
      <c r="J199" s="316" t="s">
        <v>4045</v>
      </c>
      <c r="K199" s="403" t="s">
        <v>3942</v>
      </c>
      <c r="L199" s="403" t="s">
        <v>3871</v>
      </c>
      <c r="M199" s="319" t="s">
        <v>3949</v>
      </c>
    </row>
    <row r="200" spans="2:13" ht="22.9" customHeight="1">
      <c r="B200" s="469"/>
      <c r="C200" s="205"/>
      <c r="D200" s="183"/>
      <c r="E200" s="384" t="s">
        <v>3944</v>
      </c>
      <c r="F200" s="385" t="s">
        <v>3832</v>
      </c>
      <c r="G200" s="386"/>
      <c r="H200" s="387"/>
      <c r="I200" s="384"/>
      <c r="J200" s="379" t="s">
        <v>4045</v>
      </c>
      <c r="K200" s="399" t="s">
        <v>3946</v>
      </c>
      <c r="L200" s="399" t="s">
        <v>3947</v>
      </c>
      <c r="M200" s="388" t="s">
        <v>4074</v>
      </c>
    </row>
    <row r="201" spans="2:13" ht="22.9" customHeight="1">
      <c r="B201" s="469"/>
      <c r="C201" s="183"/>
      <c r="D201" s="183"/>
      <c r="E201" s="323" t="s">
        <v>3876</v>
      </c>
      <c r="F201" s="323" t="s">
        <v>3882</v>
      </c>
      <c r="G201" s="324"/>
      <c r="H201" s="325"/>
      <c r="I201" s="323"/>
      <c r="J201" s="316" t="s">
        <v>4045</v>
      </c>
      <c r="K201" s="400" t="s">
        <v>3876</v>
      </c>
      <c r="L201" s="400" t="s">
        <v>3877</v>
      </c>
      <c r="M201" s="328" t="s">
        <v>4074</v>
      </c>
    </row>
    <row r="202" spans="2:13" ht="22.9" customHeight="1">
      <c r="B202" s="469"/>
      <c r="C202" s="183"/>
      <c r="D202" s="183"/>
      <c r="E202" s="198"/>
      <c r="F202" s="198"/>
      <c r="G202" s="202"/>
      <c r="H202" s="199"/>
      <c r="I202" s="329"/>
      <c r="J202" s="329"/>
      <c r="K202" s="401"/>
      <c r="L202" s="401"/>
      <c r="M202" s="199"/>
    </row>
    <row r="203" spans="2:13" ht="22.9" customHeight="1">
      <c r="B203" s="469"/>
      <c r="C203" s="183"/>
      <c r="D203" s="183"/>
      <c r="E203" s="160"/>
      <c r="F203" s="160"/>
      <c r="G203" s="162"/>
      <c r="H203" s="161"/>
      <c r="I203" s="160"/>
      <c r="J203" s="160"/>
      <c r="K203" s="402"/>
      <c r="L203" s="402"/>
      <c r="M203" s="161"/>
    </row>
    <row r="204" spans="2:13" ht="22.9" customHeight="1">
      <c r="B204" s="469"/>
      <c r="C204" s="184"/>
      <c r="D204" s="184"/>
      <c r="E204" s="198"/>
      <c r="F204" s="198"/>
      <c r="G204" s="202"/>
      <c r="H204" s="199"/>
      <c r="I204" s="329"/>
      <c r="J204" s="329"/>
      <c r="K204" s="401"/>
      <c r="L204" s="401"/>
      <c r="M204" s="199"/>
    </row>
    <row r="205" spans="2:13" ht="22.9" customHeight="1">
      <c r="B205" s="467" t="s">
        <v>5865</v>
      </c>
      <c r="C205" s="197" t="s">
        <v>3730</v>
      </c>
      <c r="D205" s="330" t="s">
        <v>5922</v>
      </c>
      <c r="E205" s="379" t="s">
        <v>5454</v>
      </c>
      <c r="F205" s="380" t="s">
        <v>5546</v>
      </c>
      <c r="G205" s="381">
        <v>1</v>
      </c>
      <c r="H205" s="382"/>
      <c r="I205" s="379"/>
      <c r="J205" s="379" t="s">
        <v>5456</v>
      </c>
      <c r="K205" s="398"/>
      <c r="L205" s="398" t="s">
        <v>5455</v>
      </c>
      <c r="M205" s="388" t="s">
        <v>3949</v>
      </c>
    </row>
    <row r="206" spans="2:13" ht="22.9" customHeight="1">
      <c r="B206" s="476"/>
      <c r="C206" s="183"/>
      <c r="D206" s="183"/>
      <c r="E206" s="323"/>
      <c r="F206" s="378"/>
      <c r="G206" s="324"/>
      <c r="H206" s="325"/>
      <c r="I206" s="323"/>
      <c r="J206" s="316"/>
      <c r="K206" s="400"/>
      <c r="L206" s="400"/>
      <c r="M206" s="328"/>
    </row>
    <row r="207" spans="2:13" ht="22.9" customHeight="1">
      <c r="B207" s="476"/>
      <c r="C207" s="183"/>
      <c r="D207" s="183"/>
      <c r="E207" s="323" t="s">
        <v>5452</v>
      </c>
      <c r="F207" s="323" t="s">
        <v>5453</v>
      </c>
      <c r="G207" s="324"/>
      <c r="H207" s="325"/>
      <c r="I207" s="323"/>
      <c r="J207" s="316" t="s">
        <v>4045</v>
      </c>
      <c r="K207" s="400"/>
      <c r="L207" s="400" t="s">
        <v>4977</v>
      </c>
      <c r="M207" s="326" t="s">
        <v>3949</v>
      </c>
    </row>
    <row r="208" spans="2:13" ht="22.9" customHeight="1">
      <c r="B208" s="476"/>
      <c r="C208" s="183"/>
      <c r="D208" s="183"/>
      <c r="E208" s="323" t="s">
        <v>5451</v>
      </c>
      <c r="F208" s="323" t="s">
        <v>3839</v>
      </c>
      <c r="G208" s="324"/>
      <c r="H208" s="325"/>
      <c r="I208" s="323"/>
      <c r="J208" s="316" t="s">
        <v>4045</v>
      </c>
      <c r="K208" s="400"/>
      <c r="L208" s="400" t="s">
        <v>3873</v>
      </c>
      <c r="M208" s="326" t="s">
        <v>3949</v>
      </c>
    </row>
    <row r="209" spans="2:13" ht="22.9" customHeight="1">
      <c r="B209" s="476"/>
      <c r="C209" s="183"/>
      <c r="D209" s="183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76"/>
      <c r="C210" s="183"/>
      <c r="D210" s="183"/>
      <c r="E210" s="160"/>
      <c r="F210" s="160"/>
      <c r="G210" s="162"/>
      <c r="H210" s="161"/>
      <c r="I210" s="160"/>
      <c r="J210" s="160"/>
      <c r="K210" s="402"/>
      <c r="L210" s="402"/>
      <c r="M210" s="161"/>
    </row>
    <row r="211" spans="2:13" ht="22.9" customHeight="1">
      <c r="B211" s="476"/>
      <c r="C211" s="183"/>
      <c r="D211" s="183"/>
      <c r="E211" s="160"/>
      <c r="F211" s="160"/>
      <c r="G211" s="162"/>
      <c r="H211" s="161"/>
      <c r="I211" s="160"/>
      <c r="J211" s="160"/>
      <c r="K211" s="402"/>
      <c r="L211" s="402"/>
      <c r="M211" s="164"/>
    </row>
    <row r="212" spans="2:13" ht="22.9" customHeight="1">
      <c r="B212" s="476"/>
      <c r="C212" s="183"/>
      <c r="D212" s="183"/>
      <c r="E212" s="198"/>
      <c r="F212" s="198"/>
      <c r="G212" s="202"/>
      <c r="H212" s="199"/>
      <c r="I212" s="329"/>
      <c r="J212" s="329"/>
      <c r="K212" s="401"/>
      <c r="L212" s="401"/>
      <c r="M212" s="199"/>
    </row>
    <row r="213" spans="2:13" ht="22.9" customHeight="1">
      <c r="B213" s="476"/>
      <c r="C213" s="184"/>
      <c r="D213" s="184"/>
      <c r="E213" s="198"/>
      <c r="F213" s="198"/>
      <c r="G213" s="202"/>
      <c r="H213" s="199"/>
      <c r="I213" s="329"/>
      <c r="J213" s="329"/>
      <c r="K213" s="401"/>
      <c r="L213" s="401"/>
      <c r="M213" s="199"/>
    </row>
    <row r="214" spans="2:13" ht="22.9" customHeight="1">
      <c r="B214" s="468" t="s">
        <v>5866</v>
      </c>
      <c r="C214" s="197" t="s">
        <v>5627</v>
      </c>
      <c r="D214" s="330" t="s">
        <v>5632</v>
      </c>
      <c r="E214" s="316"/>
      <c r="F214" s="316"/>
      <c r="G214" s="317"/>
      <c r="H214" s="318"/>
      <c r="I214" s="316"/>
      <c r="J214" s="316"/>
      <c r="K214" s="403"/>
      <c r="L214" s="403"/>
      <c r="M214" s="319"/>
    </row>
    <row r="215" spans="2:13" ht="22.9" customHeight="1">
      <c r="B215" s="469"/>
      <c r="C215" s="205"/>
      <c r="D215" s="183"/>
      <c r="E215" s="384" t="s">
        <v>5628</v>
      </c>
      <c r="F215" s="385" t="s">
        <v>5629</v>
      </c>
      <c r="G215" s="386">
        <v>1</v>
      </c>
      <c r="H215" s="387"/>
      <c r="I215" s="384"/>
      <c r="J215" s="379" t="s">
        <v>4045</v>
      </c>
      <c r="K215" s="399"/>
      <c r="L215" s="399" t="s">
        <v>5630</v>
      </c>
      <c r="M215" s="388" t="s">
        <v>5631</v>
      </c>
    </row>
    <row r="216" spans="2:13" ht="22.9" customHeight="1">
      <c r="B216" s="469"/>
      <c r="C216" s="183"/>
      <c r="D216" s="183"/>
      <c r="E216" s="198"/>
      <c r="F216" s="198"/>
      <c r="G216" s="202"/>
      <c r="H216" s="199"/>
      <c r="I216" s="329"/>
      <c r="J216" s="329"/>
      <c r="K216" s="401"/>
      <c r="L216" s="401"/>
      <c r="M216" s="199"/>
    </row>
    <row r="217" spans="2:13" ht="22.9" customHeight="1">
      <c r="B217" s="469"/>
      <c r="C217" s="183"/>
      <c r="D217" s="183"/>
      <c r="E217" s="160"/>
      <c r="F217" s="160"/>
      <c r="G217" s="162"/>
      <c r="H217" s="161"/>
      <c r="I217" s="160"/>
      <c r="J217" s="160"/>
      <c r="K217" s="402"/>
      <c r="L217" s="402"/>
      <c r="M217" s="161"/>
    </row>
    <row r="218" spans="2:13" ht="22.9" customHeight="1">
      <c r="B218" s="469"/>
      <c r="C218" s="184"/>
      <c r="D218" s="184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67" t="s">
        <v>5598</v>
      </c>
      <c r="C219" s="197" t="s">
        <v>5619</v>
      </c>
      <c r="D219" s="330" t="s">
        <v>5599</v>
      </c>
      <c r="E219" s="316"/>
      <c r="F219" s="316"/>
      <c r="G219" s="317"/>
      <c r="H219" s="318"/>
      <c r="I219" s="316"/>
      <c r="J219" s="316"/>
      <c r="K219" s="403"/>
      <c r="L219" s="403"/>
      <c r="M219" s="319"/>
    </row>
    <row r="220" spans="2:13" ht="22.9" customHeight="1">
      <c r="B220" s="476"/>
      <c r="C220" s="205" t="s">
        <v>5620</v>
      </c>
      <c r="D220" s="183"/>
      <c r="E220" s="160" t="s">
        <v>5616</v>
      </c>
      <c r="F220" s="160" t="s">
        <v>5602</v>
      </c>
      <c r="G220" s="162">
        <v>1.5</v>
      </c>
      <c r="H220" s="161" t="s">
        <v>5607</v>
      </c>
      <c r="I220" s="160"/>
      <c r="J220" s="160"/>
      <c r="K220" s="402"/>
      <c r="L220" s="402"/>
      <c r="M220" s="161"/>
    </row>
    <row r="221" spans="2:13" ht="22.9" customHeight="1">
      <c r="B221" s="476"/>
      <c r="C221" s="183"/>
      <c r="D221" s="183"/>
      <c r="E221" s="160"/>
      <c r="F221" s="160" t="s">
        <v>5603</v>
      </c>
      <c r="G221" s="162">
        <v>3</v>
      </c>
      <c r="H221" s="161" t="s">
        <v>5607</v>
      </c>
      <c r="I221" s="160"/>
      <c r="J221" s="160"/>
      <c r="K221" s="402"/>
      <c r="L221" s="402"/>
      <c r="M221" s="161"/>
    </row>
    <row r="222" spans="2:13" ht="22.9" customHeight="1">
      <c r="B222" s="476"/>
      <c r="C222" s="183"/>
      <c r="D222" s="183"/>
      <c r="E222" s="160" t="s">
        <v>5616</v>
      </c>
      <c r="F222" s="160" t="s">
        <v>5604</v>
      </c>
      <c r="G222" s="162">
        <v>2</v>
      </c>
      <c r="H222" s="161" t="s">
        <v>5607</v>
      </c>
      <c r="I222" s="160"/>
      <c r="J222" s="160"/>
      <c r="K222" s="402"/>
      <c r="L222" s="402"/>
      <c r="M222" s="161"/>
    </row>
    <row r="223" spans="2:13" ht="22.9" customHeight="1">
      <c r="B223" s="476"/>
      <c r="C223" s="205"/>
      <c r="D223" s="183"/>
      <c r="E223" s="160" t="s">
        <v>5615</v>
      </c>
      <c r="F223" s="160" t="s">
        <v>5605</v>
      </c>
      <c r="G223" s="162">
        <v>1.5</v>
      </c>
      <c r="H223" s="161" t="s">
        <v>5608</v>
      </c>
      <c r="I223" s="160"/>
      <c r="J223" s="160"/>
      <c r="K223" s="402"/>
      <c r="L223" s="402"/>
      <c r="M223" s="161"/>
    </row>
    <row r="224" spans="2:13" ht="22.9" customHeight="1">
      <c r="B224" s="476"/>
      <c r="C224" s="205"/>
      <c r="D224" s="183"/>
      <c r="E224" s="160" t="s">
        <v>5614</v>
      </c>
      <c r="F224" s="160" t="s">
        <v>5606</v>
      </c>
      <c r="G224" s="162">
        <v>2</v>
      </c>
      <c r="H224" s="161" t="s">
        <v>5607</v>
      </c>
      <c r="I224" s="160"/>
      <c r="J224" s="160"/>
      <c r="K224" s="402"/>
      <c r="L224" s="402"/>
      <c r="M224" s="161"/>
    </row>
    <row r="225" spans="2:13" ht="22.9" customHeight="1">
      <c r="B225" s="476"/>
      <c r="C225" s="205" t="s">
        <v>5600</v>
      </c>
      <c r="D225" s="183"/>
      <c r="E225" s="160" t="s">
        <v>5613</v>
      </c>
      <c r="F225" s="160" t="s">
        <v>3878</v>
      </c>
      <c r="G225" s="162">
        <v>0.15</v>
      </c>
      <c r="H225" s="161" t="s">
        <v>5609</v>
      </c>
      <c r="I225" s="160"/>
      <c r="J225" s="160"/>
      <c r="K225" s="402"/>
      <c r="L225" s="402"/>
      <c r="M225" s="161"/>
    </row>
    <row r="226" spans="2:13" ht="22.9" customHeight="1">
      <c r="B226" s="476"/>
      <c r="C226" s="205" t="s">
        <v>5601</v>
      </c>
      <c r="D226" s="183"/>
      <c r="E226" s="160" t="s">
        <v>5612</v>
      </c>
      <c r="F226" s="160" t="s">
        <v>5610</v>
      </c>
      <c r="G226" s="193">
        <f>SQRT(G221^2+G223^2)</f>
        <v>3.3541019662496847</v>
      </c>
      <c r="H226" s="161"/>
      <c r="I226" s="160"/>
      <c r="J226" s="160"/>
      <c r="K226" s="402"/>
      <c r="L226" s="402"/>
      <c r="M226" s="161" t="s">
        <v>5611</v>
      </c>
    </row>
    <row r="227" spans="2:13" ht="22.9" customHeight="1">
      <c r="B227" s="476"/>
      <c r="C227" s="205"/>
      <c r="D227" s="183"/>
      <c r="E227" s="160" t="s">
        <v>5618</v>
      </c>
      <c r="F227" s="160"/>
      <c r="G227" s="193"/>
      <c r="H227" s="161"/>
      <c r="I227" s="160"/>
      <c r="J227" s="160"/>
      <c r="K227" s="402"/>
      <c r="L227" s="402"/>
      <c r="M227" s="161" t="s">
        <v>5617</v>
      </c>
    </row>
    <row r="228" spans="2:13" ht="22.9" customHeight="1">
      <c r="B228" s="476"/>
      <c r="C228" s="205"/>
      <c r="D228" s="183"/>
      <c r="E228" s="160" t="s">
        <v>3862</v>
      </c>
      <c r="F228" s="160" t="s">
        <v>3886</v>
      </c>
      <c r="G228" s="162">
        <v>0.12</v>
      </c>
      <c r="H228" s="161"/>
      <c r="I228" s="160" t="s">
        <v>3881</v>
      </c>
      <c r="J228" s="160"/>
      <c r="K228" s="402"/>
      <c r="L228" s="402"/>
      <c r="M228" s="161"/>
    </row>
    <row r="229" spans="2:13" ht="22.9" customHeight="1">
      <c r="B229" s="476"/>
      <c r="C229" s="205"/>
      <c r="D229" s="183"/>
      <c r="E229" s="160" t="s">
        <v>5621</v>
      </c>
      <c r="F229" s="160" t="s">
        <v>5622</v>
      </c>
      <c r="G229" s="162">
        <v>2</v>
      </c>
      <c r="H229" s="161"/>
      <c r="I229" s="160"/>
      <c r="J229" s="160"/>
      <c r="K229" s="402"/>
      <c r="L229" s="402"/>
      <c r="M229" s="161"/>
    </row>
    <row r="230" spans="2:13" ht="22.9" customHeight="1">
      <c r="B230" s="476"/>
      <c r="C230" s="184"/>
      <c r="D230" s="184"/>
      <c r="E230" s="198"/>
      <c r="F230" s="198"/>
      <c r="G230" s="202"/>
      <c r="H230" s="199"/>
      <c r="I230" s="329"/>
      <c r="J230" s="329"/>
      <c r="K230" s="401"/>
      <c r="L230" s="401"/>
      <c r="M230" s="199"/>
    </row>
    <row r="231" spans="2:13" ht="22.9" customHeight="1">
      <c r="B231" s="468" t="s">
        <v>5867</v>
      </c>
      <c r="C231" s="197" t="s">
        <v>3731</v>
      </c>
      <c r="D231" s="330" t="s">
        <v>5936</v>
      </c>
      <c r="E231" s="384" t="s">
        <v>3874</v>
      </c>
      <c r="F231" s="385" t="s">
        <v>3836</v>
      </c>
      <c r="G231" s="386"/>
      <c r="H231" s="387"/>
      <c r="I231" s="384"/>
      <c r="J231" s="379" t="s">
        <v>4045</v>
      </c>
      <c r="K231" s="399"/>
      <c r="L231" s="399" t="s">
        <v>3837</v>
      </c>
      <c r="M231" s="388" t="s">
        <v>3949</v>
      </c>
    </row>
    <row r="232" spans="2:13" ht="22.9" customHeight="1">
      <c r="B232" s="469"/>
      <c r="C232" s="205" t="s">
        <v>5669</v>
      </c>
      <c r="D232" s="183"/>
      <c r="E232" s="160"/>
      <c r="F232" s="160"/>
      <c r="G232" s="162"/>
      <c r="H232" s="161"/>
      <c r="I232" s="160"/>
      <c r="J232" s="160"/>
      <c r="K232" s="402"/>
      <c r="L232" s="402"/>
      <c r="M232" s="161"/>
    </row>
    <row r="233" spans="2:13" ht="22.9" customHeight="1">
      <c r="B233" s="469"/>
      <c r="C233" s="184"/>
      <c r="D233" s="184"/>
      <c r="E233" s="198"/>
      <c r="F233" s="198"/>
      <c r="G233" s="202"/>
      <c r="H233" s="199"/>
      <c r="I233" s="329"/>
      <c r="J233" s="329"/>
      <c r="K233" s="401"/>
      <c r="L233" s="401"/>
      <c r="M233" s="199"/>
    </row>
    <row r="234" spans="2:13" ht="22.9" customHeight="1">
      <c r="B234" s="468" t="s">
        <v>5835</v>
      </c>
      <c r="C234" s="205" t="s">
        <v>5849</v>
      </c>
      <c r="D234" s="331" t="s">
        <v>5847</v>
      </c>
      <c r="E234" s="384" t="s">
        <v>3874</v>
      </c>
      <c r="F234" s="385" t="s">
        <v>3836</v>
      </c>
      <c r="G234" s="386"/>
      <c r="H234" s="387"/>
      <c r="I234" s="384"/>
      <c r="J234" s="379" t="s">
        <v>5845</v>
      </c>
      <c r="K234" s="399"/>
      <c r="L234" s="399" t="s">
        <v>5846</v>
      </c>
      <c r="M234" s="388" t="s">
        <v>3949</v>
      </c>
    </row>
    <row r="235" spans="2:13" ht="22.9" customHeight="1">
      <c r="B235" s="469"/>
      <c r="C235" s="205"/>
      <c r="D235" s="183"/>
      <c r="E235" s="160"/>
      <c r="F235" s="160"/>
      <c r="G235" s="162"/>
      <c r="H235" s="161"/>
      <c r="I235" s="160"/>
      <c r="J235" s="160"/>
      <c r="K235" s="402"/>
      <c r="L235" s="402"/>
      <c r="M235" s="161"/>
    </row>
    <row r="236" spans="2:13" ht="22.9" customHeight="1">
      <c r="B236" s="469"/>
      <c r="C236" s="184"/>
      <c r="D236" s="184"/>
      <c r="E236" s="198"/>
      <c r="F236" s="198"/>
      <c r="G236" s="202"/>
      <c r="H236" s="199"/>
      <c r="I236" s="329"/>
      <c r="J236" s="329"/>
      <c r="K236" s="401"/>
      <c r="L236" s="401"/>
      <c r="M236" s="199"/>
    </row>
    <row r="237" spans="2:13" ht="22.9" customHeight="1">
      <c r="B237" s="469"/>
      <c r="C237" s="205" t="s">
        <v>5850</v>
      </c>
      <c r="D237" s="331" t="s">
        <v>5848</v>
      </c>
      <c r="E237" s="384" t="s">
        <v>3874</v>
      </c>
      <c r="F237" s="385" t="s">
        <v>3836</v>
      </c>
      <c r="G237" s="386"/>
      <c r="H237" s="387"/>
      <c r="I237" s="384"/>
      <c r="J237" s="379" t="s">
        <v>4045</v>
      </c>
      <c r="K237" s="399"/>
      <c r="L237" s="399" t="s">
        <v>3837</v>
      </c>
      <c r="M237" s="388" t="s">
        <v>3949</v>
      </c>
    </row>
    <row r="238" spans="2:13" ht="22.9" customHeight="1">
      <c r="B238" s="469"/>
      <c r="C238" s="183"/>
      <c r="D238" s="183"/>
      <c r="E238" s="160"/>
      <c r="F238" s="160"/>
      <c r="G238" s="162"/>
      <c r="H238" s="161"/>
      <c r="I238" s="160"/>
      <c r="J238" s="160"/>
      <c r="K238" s="402"/>
      <c r="L238" s="402"/>
      <c r="M238" s="161"/>
    </row>
    <row r="239" spans="2:13" ht="22.9" customHeight="1">
      <c r="B239" s="469"/>
      <c r="C239" s="184"/>
      <c r="D239" s="184"/>
      <c r="E239" s="198"/>
      <c r="F239" s="198"/>
      <c r="G239" s="202"/>
      <c r="H239" s="199"/>
      <c r="I239" s="329"/>
      <c r="J239" s="329"/>
      <c r="K239" s="401"/>
      <c r="L239" s="401"/>
      <c r="M239" s="199"/>
    </row>
    <row r="240" spans="2:13" ht="22.9" customHeight="1">
      <c r="B240" s="469"/>
      <c r="C240" s="205" t="s">
        <v>5838</v>
      </c>
      <c r="D240" s="331" t="s">
        <v>5839</v>
      </c>
      <c r="E240" s="384" t="s">
        <v>5837</v>
      </c>
      <c r="F240" s="385" t="s">
        <v>5836</v>
      </c>
      <c r="G240" s="386"/>
      <c r="H240" s="387"/>
      <c r="I240" s="384"/>
      <c r="J240" s="379" t="s">
        <v>4045</v>
      </c>
      <c r="K240" s="399"/>
      <c r="L240" s="399" t="s">
        <v>5837</v>
      </c>
      <c r="M240" s="388" t="s">
        <v>3949</v>
      </c>
    </row>
    <row r="241" spans="2:13" ht="22.9" customHeight="1">
      <c r="B241" s="469"/>
      <c r="C241" s="183"/>
      <c r="D241" s="183"/>
      <c r="E241" s="160"/>
      <c r="F241" s="160"/>
      <c r="G241" s="162"/>
      <c r="H241" s="161"/>
      <c r="I241" s="160"/>
      <c r="J241" s="160"/>
      <c r="K241" s="402"/>
      <c r="L241" s="402"/>
      <c r="M241" s="161"/>
    </row>
    <row r="242" spans="2:13" ht="22.9" customHeight="1">
      <c r="B242" s="469"/>
      <c r="C242" s="184"/>
      <c r="D242" s="184"/>
      <c r="E242" s="198"/>
      <c r="F242" s="198"/>
      <c r="G242" s="202"/>
      <c r="H242" s="199"/>
      <c r="I242" s="329"/>
      <c r="J242" s="329"/>
      <c r="K242" s="401"/>
      <c r="L242" s="401"/>
      <c r="M242" s="199"/>
    </row>
    <row r="243" spans="2:13" ht="22.9" customHeight="1">
      <c r="B243" s="469"/>
      <c r="C243" s="183"/>
      <c r="D243" s="183"/>
      <c r="E243" s="198"/>
      <c r="F243" s="198"/>
      <c r="G243" s="202"/>
      <c r="H243" s="199"/>
      <c r="I243" s="329"/>
      <c r="J243" s="329"/>
      <c r="K243" s="401"/>
      <c r="L243" s="401"/>
      <c r="M243" s="199"/>
    </row>
    <row r="244" spans="2:13" ht="22.9" customHeight="1">
      <c r="B244" s="469"/>
      <c r="C244" s="183"/>
      <c r="D244" s="183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69"/>
      <c r="C245" s="184"/>
      <c r="D245" s="184"/>
      <c r="E245" s="198"/>
      <c r="F245" s="198"/>
      <c r="G245" s="202"/>
      <c r="H245" s="199"/>
      <c r="I245" s="329"/>
      <c r="J245" s="329"/>
      <c r="K245" s="401"/>
      <c r="L245" s="401"/>
      <c r="M245" s="199"/>
    </row>
    <row r="246" spans="2:13">
      <c r="F246" s="97"/>
    </row>
    <row r="247" spans="2:13">
      <c r="F247" s="97"/>
    </row>
  </sheetData>
  <mergeCells count="15">
    <mergeCell ref="B4:B23"/>
    <mergeCell ref="B234:B245"/>
    <mergeCell ref="I2:J2"/>
    <mergeCell ref="G2:H2"/>
    <mergeCell ref="G3:H3"/>
    <mergeCell ref="B43:B53"/>
    <mergeCell ref="B24:B42"/>
    <mergeCell ref="B231:B233"/>
    <mergeCell ref="B219:B230"/>
    <mergeCell ref="B199:B204"/>
    <mergeCell ref="B205:B213"/>
    <mergeCell ref="B144:B163"/>
    <mergeCell ref="B164:B198"/>
    <mergeCell ref="B214:B218"/>
    <mergeCell ref="B54:B14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85" zoomScaleNormal="100" zoomScaleSheetLayoutView="85" workbookViewId="0">
      <pane xSplit="12" ySplit="3" topLeftCell="M14" activePane="bottomRight" state="frozen"/>
      <selection activeCell="N104" sqref="N104"/>
      <selection pane="topRight" activeCell="N104" sqref="N104"/>
      <selection pane="bottomLeft" activeCell="N104" sqref="N104"/>
      <selection pane="bottomRight" activeCell="G29" sqref="G2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5829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4774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 t="s">
        <v>5304</v>
      </c>
      <c r="E6" s="180" t="s">
        <v>4912</v>
      </c>
      <c r="F6" s="123" t="s">
        <v>4906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3937</v>
      </c>
      <c r="AE7" s="179" t="s">
        <v>3971</v>
      </c>
      <c r="AF7" s="180">
        <v>115.959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3937</v>
      </c>
      <c r="AE8" s="179" t="s">
        <v>3967</v>
      </c>
      <c r="AF8" s="180">
        <v>115.959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5405</v>
      </c>
      <c r="D11" s="347" t="s">
        <v>5304</v>
      </c>
      <c r="E11" s="180" t="s">
        <v>4912</v>
      </c>
      <c r="F11" s="123" t="s">
        <v>4254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3937</v>
      </c>
      <c r="AE12" s="179" t="s">
        <v>3939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3937</v>
      </c>
      <c r="AE13" s="179" t="s">
        <v>3939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5405</v>
      </c>
      <c r="D16" s="347" t="s">
        <v>5304</v>
      </c>
      <c r="E16" s="180" t="s">
        <v>4912</v>
      </c>
      <c r="F16" s="123" t="s">
        <v>4730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3936</v>
      </c>
      <c r="AE17" s="179" t="s">
        <v>3967</v>
      </c>
      <c r="AF17" s="196"/>
      <c r="AG17" s="180" t="s">
        <v>3940</v>
      </c>
      <c r="AH17" s="33"/>
    </row>
    <row r="18" spans="2:34" ht="49.9" customHeight="1">
      <c r="B18" s="4"/>
      <c r="C18" s="32"/>
      <c r="D18" s="32"/>
      <c r="E18" s="32"/>
      <c r="F18" s="31" t="s">
        <v>4732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3936</v>
      </c>
      <c r="AE18" s="179" t="s">
        <v>3971</v>
      </c>
      <c r="AF18" s="180"/>
      <c r="AG18" s="180" t="s">
        <v>3940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5405</v>
      </c>
      <c r="D21" s="347" t="s">
        <v>5304</v>
      </c>
      <c r="E21" s="180" t="s">
        <v>4912</v>
      </c>
      <c r="F21" s="123" t="s">
        <v>4733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3959</v>
      </c>
      <c r="AE22" s="179" t="s">
        <v>3939</v>
      </c>
      <c r="AF22" s="180"/>
      <c r="AG22" s="180" t="s">
        <v>3941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6068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5325</v>
      </c>
      <c r="E25" s="180" t="s">
        <v>6072</v>
      </c>
      <c r="F25" s="449" t="s">
        <v>6069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82" t="s">
        <v>6067</v>
      </c>
      <c r="F26" s="31" t="s">
        <v>6065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6063</v>
      </c>
      <c r="AE26" s="179" t="s">
        <v>3939</v>
      </c>
      <c r="AF26" s="180"/>
      <c r="AG26" s="180" t="s">
        <v>3834</v>
      </c>
      <c r="AH26" s="33" t="s">
        <v>5385</v>
      </c>
    </row>
    <row r="27" spans="2:34" ht="49.9" customHeight="1">
      <c r="B27" s="4"/>
      <c r="C27" s="12"/>
      <c r="D27" s="12"/>
      <c r="E27" s="483"/>
      <c r="F27" s="31" t="s">
        <v>6064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6016</v>
      </c>
      <c r="AE27" s="179" t="s">
        <v>6066</v>
      </c>
      <c r="AF27" s="180"/>
      <c r="AG27" s="180" t="s">
        <v>3863</v>
      </c>
      <c r="AH27" s="33" t="s">
        <v>5385</v>
      </c>
    </row>
    <row r="28" spans="2:34" ht="49.9" customHeight="1">
      <c r="B28" s="4"/>
      <c r="C28" s="35"/>
      <c r="D28" s="35"/>
      <c r="E28" s="483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6075</v>
      </c>
      <c r="AF28" s="180"/>
      <c r="AG28" s="180" t="s">
        <v>3835</v>
      </c>
      <c r="AH28" s="34"/>
    </row>
    <row r="29" spans="2:34" ht="49.9" customHeight="1">
      <c r="B29" s="4"/>
      <c r="C29" s="12"/>
      <c r="D29" s="12"/>
      <c r="E29" s="483"/>
      <c r="F29" s="31" t="s">
        <v>6070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3939</v>
      </c>
      <c r="AF29" s="180"/>
      <c r="AG29" s="180" t="s">
        <v>3834</v>
      </c>
      <c r="AH29" s="33" t="s">
        <v>5385</v>
      </c>
    </row>
    <row r="30" spans="2:34" ht="49.9" customHeight="1">
      <c r="B30" s="4"/>
      <c r="C30" s="12"/>
      <c r="D30" s="12"/>
      <c r="E30" s="484"/>
      <c r="F30" s="31" t="s">
        <v>6071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6075</v>
      </c>
      <c r="AF30" s="180"/>
      <c r="AG30" s="180" t="s">
        <v>3835</v>
      </c>
      <c r="AH30" s="33" t="s">
        <v>5385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5325</v>
      </c>
      <c r="E33" s="180" t="s">
        <v>6056</v>
      </c>
      <c r="F33" s="449" t="s">
        <v>6049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3960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6055</v>
      </c>
      <c r="AE34" s="179" t="s">
        <v>3939</v>
      </c>
      <c r="AF34" s="180"/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3939</v>
      </c>
      <c r="AF35" s="180"/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3981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6059</v>
      </c>
      <c r="AF36" s="180"/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3939</v>
      </c>
      <c r="AF37" s="180"/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5405</v>
      </c>
      <c r="D39" s="347" t="s">
        <v>5325</v>
      </c>
      <c r="E39" s="180" t="s">
        <v>5356</v>
      </c>
      <c r="F39" s="449" t="s">
        <v>4982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3960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3955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3954</v>
      </c>
      <c r="AF40" s="180"/>
      <c r="AG40" s="180" t="s">
        <v>3961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/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3939</v>
      </c>
      <c r="AF42" s="180"/>
      <c r="AG42" s="180" t="s">
        <v>3941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5405</v>
      </c>
      <c r="D44" s="347" t="s">
        <v>5325</v>
      </c>
      <c r="E44" s="180" t="s">
        <v>4912</v>
      </c>
      <c r="F44" s="449" t="s">
        <v>4981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3960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3955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3954</v>
      </c>
      <c r="AF45" s="180"/>
      <c r="AG45" s="180" t="s">
        <v>3961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/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3939</v>
      </c>
      <c r="AF47" s="180"/>
      <c r="AG47" s="180" t="s">
        <v>3941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5405</v>
      </c>
      <c r="D49" s="347" t="s">
        <v>5305</v>
      </c>
      <c r="E49" s="180" t="s">
        <v>4912</v>
      </c>
      <c r="F49" s="123" t="s">
        <v>4938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4937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3954</v>
      </c>
      <c r="AF50" s="180">
        <v>251.6</v>
      </c>
      <c r="AG50" s="180" t="s">
        <v>3961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3939</v>
      </c>
      <c r="AF52" s="180">
        <v>125.8</v>
      </c>
      <c r="AG52" s="180" t="s">
        <v>3941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5405</v>
      </c>
      <c r="D54" s="347"/>
      <c r="E54" s="180" t="s">
        <v>4912</v>
      </c>
      <c r="F54" s="123" t="s">
        <v>4204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3955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3954</v>
      </c>
      <c r="AF55" s="180"/>
      <c r="AG55" s="180" t="s">
        <v>3961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3939</v>
      </c>
      <c r="AF57" s="180"/>
      <c r="AG57" s="180" t="s">
        <v>3941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3939</v>
      </c>
      <c r="AF58" s="192"/>
      <c r="AG58" s="180" t="s">
        <v>3941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3939</v>
      </c>
      <c r="AF59" s="192"/>
      <c r="AG59" s="180" t="s">
        <v>3941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5405</v>
      </c>
      <c r="D61" s="347"/>
      <c r="E61" s="180" t="s">
        <v>4912</v>
      </c>
      <c r="F61" s="123" t="s">
        <v>4736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3935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3955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3954</v>
      </c>
      <c r="AF62" s="180"/>
      <c r="AG62" s="180" t="s">
        <v>3961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3939</v>
      </c>
      <c r="AF64" s="180"/>
      <c r="AG64" s="180" t="s">
        <v>3941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3939</v>
      </c>
      <c r="AF65" s="192"/>
      <c r="AG65" s="180" t="s">
        <v>3941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3939</v>
      </c>
      <c r="AF66" s="192"/>
      <c r="AG66" s="180" t="s">
        <v>3941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5405</v>
      </c>
      <c r="D68" s="347"/>
      <c r="E68" s="180" t="s">
        <v>4912</v>
      </c>
      <c r="F68" s="123" t="s">
        <v>4738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3955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3954</v>
      </c>
      <c r="AF69" s="180"/>
      <c r="AG69" s="180" t="s">
        <v>3961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3939</v>
      </c>
      <c r="AF71" s="180"/>
      <c r="AG71" s="180" t="s">
        <v>3941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3962</v>
      </c>
      <c r="AE72" s="179" t="s">
        <v>3939</v>
      </c>
      <c r="AF72" s="192"/>
      <c r="AG72" s="180" t="s">
        <v>3941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3939</v>
      </c>
      <c r="AF73" s="192"/>
      <c r="AG73" s="180" t="s">
        <v>3941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4747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5405</v>
      </c>
      <c r="D76" s="347"/>
      <c r="E76" s="180" t="s">
        <v>4912</v>
      </c>
      <c r="F76" s="123" t="s">
        <v>4748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3955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3954</v>
      </c>
      <c r="AF77" s="180"/>
      <c r="AG77" s="180" t="s">
        <v>3961</v>
      </c>
      <c r="AH77" s="12" t="s">
        <v>3953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3956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3957</v>
      </c>
      <c r="AE79" s="179" t="s">
        <v>3939</v>
      </c>
      <c r="AF79" s="180"/>
      <c r="AG79" s="180" t="s">
        <v>3941</v>
      </c>
      <c r="AH79" s="39"/>
    </row>
    <row r="80" spans="2:34" ht="49.9" customHeight="1">
      <c r="B80" s="4"/>
      <c r="C80" s="12"/>
      <c r="D80" s="12"/>
      <c r="E80" s="12"/>
      <c r="F80" s="31" t="s">
        <v>3958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3957</v>
      </c>
      <c r="AE80" s="179" t="s">
        <v>3939</v>
      </c>
      <c r="AF80" s="180"/>
      <c r="AG80" s="180" t="s">
        <v>3941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5405</v>
      </c>
      <c r="D82" s="347" t="s">
        <v>5357</v>
      </c>
      <c r="E82" s="180" t="s">
        <v>4912</v>
      </c>
      <c r="F82" s="123" t="s">
        <v>5937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5824</v>
      </c>
      <c r="G83" s="125" t="s">
        <v>5816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3954</v>
      </c>
      <c r="AF83" s="180">
        <v>47.506</v>
      </c>
      <c r="AG83" s="180" t="s">
        <v>3961</v>
      </c>
      <c r="AH83" s="12" t="s">
        <v>3953</v>
      </c>
    </row>
    <row r="84" spans="2:34" ht="49.9" customHeight="1">
      <c r="B84" s="4"/>
      <c r="C84" s="12"/>
      <c r="D84" s="12"/>
      <c r="E84" s="12"/>
      <c r="F84" s="31" t="s">
        <v>5825</v>
      </c>
      <c r="G84" s="125" t="s">
        <v>5817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5826</v>
      </c>
      <c r="G85" s="125" t="s">
        <v>5818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3957</v>
      </c>
      <c r="AE85" s="179" t="s">
        <v>3939</v>
      </c>
      <c r="AF85" s="180">
        <v>314.608</v>
      </c>
      <c r="AG85" s="180" t="s">
        <v>3941</v>
      </c>
      <c r="AH85" s="39"/>
    </row>
    <row r="86" spans="2:34" ht="49.9" customHeight="1">
      <c r="B86" s="4"/>
      <c r="C86" s="12"/>
      <c r="D86" s="12"/>
      <c r="E86" s="12"/>
      <c r="F86" s="31" t="s">
        <v>5827</v>
      </c>
      <c r="G86" s="125" t="s">
        <v>5819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3957</v>
      </c>
      <c r="AE86" s="179" t="s">
        <v>3939</v>
      </c>
      <c r="AF86" s="180">
        <v>314.608</v>
      </c>
      <c r="AG86" s="180" t="s">
        <v>3941</v>
      </c>
      <c r="AH86" s="39"/>
    </row>
    <row r="87" spans="2:34" ht="49.9" customHeight="1">
      <c r="B87" s="4"/>
      <c r="C87" s="12"/>
      <c r="D87" s="12"/>
      <c r="E87" s="12"/>
      <c r="F87" s="31" t="s">
        <v>5823</v>
      </c>
      <c r="G87" s="125" t="s">
        <v>5820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3939</v>
      </c>
      <c r="AF87" s="180">
        <v>314.608</v>
      </c>
      <c r="AG87" s="180" t="s">
        <v>3941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5821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3939</v>
      </c>
      <c r="AF88" s="180">
        <v>314.608</v>
      </c>
      <c r="AG88" s="180" t="s">
        <v>3941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5822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3939</v>
      </c>
      <c r="AF89" s="180">
        <v>314.608</v>
      </c>
      <c r="AG89" s="180" t="s">
        <v>3941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3973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5405</v>
      </c>
      <c r="D92" s="347" t="s">
        <v>5897</v>
      </c>
      <c r="E92" s="180" t="s">
        <v>4912</v>
      </c>
      <c r="F92" s="123" t="s">
        <v>5895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3955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3954</v>
      </c>
      <c r="AF93" s="180"/>
      <c r="AG93" s="180" t="s">
        <v>3961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3939</v>
      </c>
      <c r="AF95" s="180"/>
      <c r="AG95" s="182" t="s">
        <v>3940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5405</v>
      </c>
      <c r="D97" s="347" t="s">
        <v>5897</v>
      </c>
      <c r="E97" s="180" t="s">
        <v>4912</v>
      </c>
      <c r="F97" s="123" t="s">
        <v>5896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3955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3954</v>
      </c>
      <c r="AF98" s="180"/>
      <c r="AG98" s="180" t="s">
        <v>3961</v>
      </c>
      <c r="AH98" s="12" t="s">
        <v>3953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3956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3957</v>
      </c>
      <c r="AE100" s="179" t="s">
        <v>3939</v>
      </c>
      <c r="AF100" s="180"/>
      <c r="AG100" s="180" t="s">
        <v>3941</v>
      </c>
      <c r="AH100" s="39"/>
    </row>
    <row r="101" spans="2:34" ht="49.9" customHeight="1">
      <c r="B101" s="4"/>
      <c r="C101" s="32"/>
      <c r="D101" s="32"/>
      <c r="E101" s="32"/>
      <c r="F101" s="31" t="s">
        <v>3958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3957</v>
      </c>
      <c r="AE101" s="179" t="s">
        <v>3939</v>
      </c>
      <c r="AF101" s="180"/>
      <c r="AG101" s="180" t="s">
        <v>3941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5405</v>
      </c>
      <c r="D104" s="347"/>
      <c r="E104" s="180"/>
      <c r="F104" s="123" t="s">
        <v>5363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4873</v>
      </c>
    </row>
    <row r="2" spans="2:34" ht="49.9" customHeight="1">
      <c r="B2" s="78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79" t="s">
        <v>1982</v>
      </c>
      <c r="H2" s="29" t="s">
        <v>5857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3938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4772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/>
      <c r="E6" s="180" t="s">
        <v>4911</v>
      </c>
      <c r="F6" s="123" t="s">
        <v>4749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3963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3965</v>
      </c>
      <c r="AE7" s="179" t="s">
        <v>3967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5405</v>
      </c>
      <c r="D10" s="347" t="s">
        <v>5360</v>
      </c>
      <c r="E10" s="180" t="s">
        <v>5909</v>
      </c>
      <c r="F10" s="123" t="s">
        <v>5905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3964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3969</v>
      </c>
      <c r="AF11" s="180">
        <v>932.98800000000006</v>
      </c>
      <c r="AG11" s="180" t="s">
        <v>3970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5405</v>
      </c>
      <c r="D13" s="347"/>
      <c r="E13" s="180" t="s">
        <v>5361</v>
      </c>
      <c r="F13" s="123" t="s">
        <v>5906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3966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3971</v>
      </c>
      <c r="AF14" s="180"/>
      <c r="AG14" s="180" t="s">
        <v>3972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4752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5405</v>
      </c>
      <c r="D17" s="347" t="s">
        <v>5897</v>
      </c>
      <c r="E17" s="180" t="s">
        <v>5390</v>
      </c>
      <c r="F17" s="123" t="s">
        <v>4751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3977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3976</v>
      </c>
      <c r="AE18" s="179" t="s">
        <v>3987</v>
      </c>
      <c r="AF18" s="180"/>
      <c r="AG18" s="180" t="s">
        <v>3961</v>
      </c>
      <c r="AH18" s="39" t="s">
        <v>5401</v>
      </c>
    </row>
    <row r="19" spans="2:34" ht="49.9" customHeight="1">
      <c r="B19" s="4"/>
      <c r="C19" s="12"/>
      <c r="D19" s="12"/>
      <c r="E19" s="12"/>
      <c r="F19" s="31" t="s">
        <v>3979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3978</v>
      </c>
      <c r="AE19" s="179" t="s">
        <v>3939</v>
      </c>
      <c r="AF19" s="180"/>
      <c r="AG19" s="180" t="s">
        <v>3941</v>
      </c>
      <c r="AH19" s="39"/>
    </row>
    <row r="20" spans="2:34" ht="49.9" customHeight="1">
      <c r="B20" s="4"/>
      <c r="C20" s="35"/>
      <c r="D20" s="35"/>
      <c r="E20" s="35"/>
      <c r="F20" s="31" t="s">
        <v>3980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3985</v>
      </c>
      <c r="AE20" s="179" t="s">
        <v>3939</v>
      </c>
      <c r="AF20" s="180"/>
      <c r="AG20" s="180" t="s">
        <v>3941</v>
      </c>
      <c r="AH20" s="86"/>
    </row>
    <row r="21" spans="2:34" ht="49.9" customHeight="1">
      <c r="B21" s="4"/>
      <c r="C21" s="35"/>
      <c r="D21" s="35"/>
      <c r="E21" s="35"/>
      <c r="F21" s="31" t="s">
        <v>3983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3982</v>
      </c>
      <c r="AE21" s="179" t="s">
        <v>3939</v>
      </c>
      <c r="AF21" s="180"/>
      <c r="AG21" s="180" t="s">
        <v>3941</v>
      </c>
      <c r="AH21" s="12"/>
    </row>
    <row r="22" spans="2:34" ht="49.9" customHeight="1">
      <c r="B22" s="4"/>
      <c r="C22" s="12"/>
      <c r="D22" s="12"/>
      <c r="E22" s="12"/>
      <c r="F22" s="31" t="s">
        <v>3984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3989</v>
      </c>
      <c r="AE22" s="179" t="s">
        <v>3939</v>
      </c>
      <c r="AF22" s="180"/>
      <c r="AG22" s="180" t="s">
        <v>3941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3981</v>
      </c>
      <c r="AE23" s="179" t="s">
        <v>3988</v>
      </c>
      <c r="AF23" s="180"/>
      <c r="AG23" s="180" t="s">
        <v>3961</v>
      </c>
      <c r="AH23" s="39" t="s">
        <v>5400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5405</v>
      </c>
      <c r="D25" s="347"/>
      <c r="E25" s="180" t="s">
        <v>5390</v>
      </c>
      <c r="F25" s="123" t="s">
        <v>4753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3977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3976</v>
      </c>
      <c r="AE26" s="179" t="s">
        <v>3987</v>
      </c>
      <c r="AF26" s="180"/>
      <c r="AG26" s="180" t="s">
        <v>3961</v>
      </c>
      <c r="AH26" s="39" t="s">
        <v>5402</v>
      </c>
    </row>
    <row r="27" spans="2:34" ht="49.9" customHeight="1">
      <c r="B27" s="4"/>
      <c r="C27" s="12"/>
      <c r="D27" s="12"/>
      <c r="E27" s="12"/>
      <c r="F27" s="31" t="s">
        <v>3979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3978</v>
      </c>
      <c r="AE27" s="179" t="s">
        <v>3939</v>
      </c>
      <c r="AF27" s="180"/>
      <c r="AG27" s="180" t="s">
        <v>3941</v>
      </c>
      <c r="AH27" s="39"/>
    </row>
    <row r="28" spans="2:34" ht="49.9" customHeight="1">
      <c r="B28" s="4"/>
      <c r="C28" s="35"/>
      <c r="D28" s="35"/>
      <c r="E28" s="35"/>
      <c r="F28" s="31" t="s">
        <v>3980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3985</v>
      </c>
      <c r="AE28" s="179" t="s">
        <v>3939</v>
      </c>
      <c r="AF28" s="180"/>
      <c r="AG28" s="180" t="s">
        <v>3941</v>
      </c>
      <c r="AH28" s="86"/>
    </row>
    <row r="29" spans="2:34" ht="49.9" customHeight="1">
      <c r="B29" s="4"/>
      <c r="C29" s="35"/>
      <c r="D29" s="35"/>
      <c r="E29" s="35"/>
      <c r="F29" s="31" t="s">
        <v>3983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3982</v>
      </c>
      <c r="AE29" s="179" t="s">
        <v>3939</v>
      </c>
      <c r="AF29" s="180"/>
      <c r="AG29" s="180" t="s">
        <v>3941</v>
      </c>
      <c r="AH29" s="12"/>
    </row>
    <row r="30" spans="2:34" ht="49.9" customHeight="1">
      <c r="B30" s="4"/>
      <c r="C30" s="12"/>
      <c r="D30" s="12"/>
      <c r="E30" s="12"/>
      <c r="F30" s="31" t="s">
        <v>3984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3989</v>
      </c>
      <c r="AE30" s="179" t="s">
        <v>3939</v>
      </c>
      <c r="AF30" s="180"/>
      <c r="AG30" s="180" t="s">
        <v>3941</v>
      </c>
      <c r="AH30" s="86"/>
    </row>
    <row r="31" spans="2:34" ht="49.9" customHeight="1">
      <c r="B31" s="4"/>
      <c r="C31" s="12"/>
      <c r="D31" s="12"/>
      <c r="E31" s="12"/>
      <c r="F31" s="31" t="s">
        <v>3991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3990</v>
      </c>
      <c r="AE31" s="179" t="s">
        <v>3939</v>
      </c>
      <c r="AF31" s="180"/>
      <c r="AG31" s="180" t="s">
        <v>3961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5364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5405</v>
      </c>
      <c r="D34" s="347"/>
      <c r="E34" s="180"/>
      <c r="F34" s="123" t="s">
        <v>5362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4773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4754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5405</v>
      </c>
      <c r="D39" s="347" t="s">
        <v>5910</v>
      </c>
      <c r="E39" s="180" t="s">
        <v>5913</v>
      </c>
      <c r="F39" s="123" t="s">
        <v>4755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3965</v>
      </c>
      <c r="AE40" s="179" t="s">
        <v>3993</v>
      </c>
      <c r="AF40" s="180"/>
      <c r="AG40" s="180" t="s">
        <v>3992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5405</v>
      </c>
      <c r="D42" s="347"/>
      <c r="E42" s="180"/>
      <c r="F42" s="123" t="s">
        <v>4756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3994</v>
      </c>
      <c r="AE43" s="179" t="s">
        <v>3993</v>
      </c>
      <c r="AF43" s="180"/>
      <c r="AG43" s="180" t="s">
        <v>3992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5405</v>
      </c>
      <c r="D45" s="347"/>
      <c r="E45" s="180"/>
      <c r="F45" s="123" t="s">
        <v>4757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3994</v>
      </c>
      <c r="AE46" s="179" t="s">
        <v>3993</v>
      </c>
      <c r="AF46" s="180"/>
      <c r="AG46" s="180" t="s">
        <v>3992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5405</v>
      </c>
      <c r="D48" s="347"/>
      <c r="E48" s="180"/>
      <c r="F48" s="123" t="s">
        <v>4250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3994</v>
      </c>
      <c r="AE49" s="179" t="s">
        <v>3993</v>
      </c>
      <c r="AF49" s="180"/>
      <c r="AG49" s="180" t="s">
        <v>3992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5405</v>
      </c>
      <c r="D53" s="347"/>
      <c r="E53" s="180"/>
      <c r="F53" s="123" t="s">
        <v>5362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70" zoomScaleNormal="100" zoomScaleSheetLayoutView="70" workbookViewId="0">
      <pane xSplit="12" ySplit="3" topLeftCell="M71" activePane="bottomRight" state="frozen"/>
      <selection activeCell="N104" sqref="N104"/>
      <selection pane="topRight" activeCell="N104" sqref="N104"/>
      <selection pane="bottomLeft" activeCell="N104" sqref="N104"/>
      <selection pane="bottomRight" activeCell="M83" sqref="L83:M8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29" t="s">
        <v>3634</v>
      </c>
      <c r="C2" s="29" t="s">
        <v>5358</v>
      </c>
      <c r="D2" s="29" t="s">
        <v>5354</v>
      </c>
      <c r="E2" s="29" t="s">
        <v>5441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4771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5405</v>
      </c>
      <c r="D6" s="347"/>
      <c r="E6" s="180" t="s">
        <v>5365</v>
      </c>
      <c r="F6" s="123" t="s">
        <v>4907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3996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3967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5405</v>
      </c>
      <c r="D10" s="347"/>
      <c r="E10" s="180" t="s">
        <v>5366</v>
      </c>
      <c r="F10" s="123" t="s">
        <v>5920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3997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3967</v>
      </c>
      <c r="AF11" s="180">
        <v>2095.3710000000001</v>
      </c>
      <c r="AG11" s="180" t="s">
        <v>3968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3998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5405</v>
      </c>
      <c r="D14" s="347"/>
      <c r="E14" s="180" t="s">
        <v>4916</v>
      </c>
      <c r="F14" s="123" t="s">
        <v>5938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3999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3954</v>
      </c>
      <c r="AF15" s="180"/>
      <c r="AG15" s="180" t="s">
        <v>3961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4001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4000</v>
      </c>
      <c r="AF17" s="180"/>
      <c r="AG17" s="182" t="s">
        <v>3940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5405</v>
      </c>
      <c r="D19" s="347" t="s">
        <v>5367</v>
      </c>
      <c r="E19" s="180" t="s">
        <v>5931</v>
      </c>
      <c r="F19" s="449" t="s">
        <v>5326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3999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3954</v>
      </c>
      <c r="AF20" s="180"/>
      <c r="AG20" s="180" t="s">
        <v>3961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/>
      <c r="AG21" s="180" t="s">
        <v>3840</v>
      </c>
      <c r="AH21" s="39" t="s">
        <v>4001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4000</v>
      </c>
      <c r="AF22" s="180"/>
      <c r="AG22" s="182" t="s">
        <v>3940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5405</v>
      </c>
      <c r="D24" s="347" t="s">
        <v>5304</v>
      </c>
      <c r="E24" s="180" t="s">
        <v>5919</v>
      </c>
      <c r="F24" s="123" t="s">
        <v>4943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4939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3999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3954</v>
      </c>
      <c r="AF25" s="180">
        <v>59.209000000000003</v>
      </c>
      <c r="AG25" s="180" t="s">
        <v>3961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>
        <v>5.92</v>
      </c>
      <c r="AG26" s="180" t="s">
        <v>3840</v>
      </c>
      <c r="AH26" s="39" t="s">
        <v>4001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4000</v>
      </c>
      <c r="AF27" s="180">
        <v>303.64800000000002</v>
      </c>
      <c r="AG27" s="182" t="s">
        <v>3940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5405</v>
      </c>
      <c r="D29" s="347"/>
      <c r="E29" s="180" t="s">
        <v>5366</v>
      </c>
      <c r="F29" s="123" t="s">
        <v>4759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3955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3954</v>
      </c>
      <c r="AF30" s="180"/>
      <c r="AG30" s="180" t="s">
        <v>3961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4001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4000</v>
      </c>
      <c r="AF32" s="180"/>
      <c r="AG32" s="182" t="s">
        <v>3940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5405</v>
      </c>
      <c r="D34" s="347"/>
      <c r="E34" s="180" t="s">
        <v>5366</v>
      </c>
      <c r="F34" s="123" t="s">
        <v>4761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5371</v>
      </c>
      <c r="F35" s="31" t="s">
        <v>3999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3954</v>
      </c>
      <c r="AF35" s="180"/>
      <c r="AG35" s="180" t="s">
        <v>3961</v>
      </c>
      <c r="AH35" s="85"/>
    </row>
    <row r="36" spans="2:34" ht="49.9" customHeight="1">
      <c r="B36" s="4"/>
      <c r="C36" s="12"/>
      <c r="D36" s="12"/>
      <c r="E36" s="483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4001</v>
      </c>
    </row>
    <row r="37" spans="2:34" ht="49.9" customHeight="1">
      <c r="B37" s="4"/>
      <c r="C37" s="12"/>
      <c r="D37" s="12"/>
      <c r="E37" s="48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4000</v>
      </c>
      <c r="AF37" s="180"/>
      <c r="AG37" s="182" t="s">
        <v>3940</v>
      </c>
      <c r="AH37" s="39"/>
    </row>
    <row r="38" spans="2:34" ht="49.9" customHeight="1">
      <c r="B38" s="4"/>
      <c r="C38" s="12"/>
      <c r="D38" s="12"/>
      <c r="E38" s="482" t="s">
        <v>5368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4017</v>
      </c>
      <c r="AF38" s="180"/>
      <c r="AG38" s="182" t="s">
        <v>3940</v>
      </c>
      <c r="AH38" s="39"/>
    </row>
    <row r="39" spans="2:34" ht="49.9" customHeight="1">
      <c r="B39" s="4"/>
      <c r="C39" s="12"/>
      <c r="D39" s="12"/>
      <c r="E39" s="483"/>
      <c r="F39" s="31" t="s">
        <v>4015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4014</v>
      </c>
      <c r="AE39" s="179" t="s">
        <v>4017</v>
      </c>
      <c r="AF39" s="180"/>
      <c r="AG39" s="182" t="s">
        <v>3940</v>
      </c>
      <c r="AH39" s="34"/>
    </row>
    <row r="40" spans="2:34" ht="49.9" customHeight="1">
      <c r="B40" s="4"/>
      <c r="C40" s="12"/>
      <c r="D40" s="12"/>
      <c r="E40" s="484"/>
      <c r="F40" s="31" t="s">
        <v>4016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4013</v>
      </c>
      <c r="AE40" s="179" t="s">
        <v>4017</v>
      </c>
      <c r="AF40" s="180"/>
      <c r="AG40" s="182" t="s">
        <v>3940</v>
      </c>
      <c r="AH40" s="34"/>
    </row>
    <row r="41" spans="2:34" ht="49.9" customHeight="1">
      <c r="B41" s="4"/>
      <c r="C41" s="69"/>
      <c r="D41" s="69"/>
      <c r="E41" s="69" t="s">
        <v>5369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4017</v>
      </c>
      <c r="AF41" s="180"/>
      <c r="AG41" s="182" t="s">
        <v>3940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4766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5405</v>
      </c>
      <c r="D44" s="347"/>
      <c r="E44" s="180" t="s">
        <v>5366</v>
      </c>
      <c r="F44" s="123" t="s">
        <v>4762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4008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5370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4002</v>
      </c>
      <c r="AE45" s="179" t="s">
        <v>3967</v>
      </c>
      <c r="AF45" s="180"/>
      <c r="AG45" s="180" t="s">
        <v>3968</v>
      </c>
      <c r="AH45" s="33"/>
    </row>
    <row r="46" spans="2:34" ht="49.9" customHeight="1">
      <c r="B46" s="4"/>
      <c r="C46" s="12"/>
      <c r="D46" s="12"/>
      <c r="E46" s="48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3"/>
      <c r="F47" s="31" t="s">
        <v>4764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4763</v>
      </c>
      <c r="AE47" s="179" t="s">
        <v>3967</v>
      </c>
      <c r="AF47" s="180"/>
      <c r="AG47" s="180" t="s">
        <v>3968</v>
      </c>
      <c r="AH47" s="39"/>
    </row>
    <row r="48" spans="2:34" ht="49.9" customHeight="1">
      <c r="B48" s="4"/>
      <c r="C48" s="12"/>
      <c r="D48" s="12"/>
      <c r="E48" s="48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4003</v>
      </c>
      <c r="AE48" s="179" t="s">
        <v>3967</v>
      </c>
      <c r="AF48" s="180"/>
      <c r="AG48" s="180" t="s">
        <v>3968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3967</v>
      </c>
      <c r="AF49" s="180"/>
      <c r="AG49" s="180" t="s">
        <v>3968</v>
      </c>
      <c r="AH49" s="39"/>
    </row>
    <row r="50" spans="2:34" ht="49.9" customHeight="1">
      <c r="B50" s="4"/>
      <c r="C50" s="12"/>
      <c r="D50" s="35"/>
      <c r="E50" s="484"/>
      <c r="F50" s="31" t="s">
        <v>4007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4004</v>
      </c>
      <c r="AE50" s="179" t="s">
        <v>3967</v>
      </c>
      <c r="AF50" s="180"/>
      <c r="AG50" s="180" t="s">
        <v>3968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3967</v>
      </c>
      <c r="AF51" s="180"/>
      <c r="AG51" s="180" t="s">
        <v>3968</v>
      </c>
      <c r="AH51" s="34"/>
    </row>
    <row r="52" spans="2:34" ht="49.9" customHeight="1">
      <c r="B52" s="4"/>
      <c r="C52" s="12"/>
      <c r="D52" s="35"/>
      <c r="E52" s="484"/>
      <c r="F52" s="31" t="s">
        <v>4006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4005</v>
      </c>
      <c r="AE52" s="179" t="s">
        <v>3967</v>
      </c>
      <c r="AF52" s="180"/>
      <c r="AG52" s="180" t="s">
        <v>3968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5405</v>
      </c>
      <c r="D54" s="347" t="s">
        <v>5304</v>
      </c>
      <c r="E54" s="180" t="s">
        <v>4916</v>
      </c>
      <c r="F54" s="123" t="s">
        <v>4182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4009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5370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5334</v>
      </c>
      <c r="AE55" s="179" t="s">
        <v>3967</v>
      </c>
      <c r="AF55" s="180">
        <v>146.87299999999999</v>
      </c>
      <c r="AG55" s="180" t="s">
        <v>3835</v>
      </c>
      <c r="AH55" s="33"/>
    </row>
    <row r="56" spans="2:34" ht="49.9" customHeight="1">
      <c r="B56" s="4"/>
      <c r="C56" s="12"/>
      <c r="D56" s="12"/>
      <c r="E56" s="48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3"/>
      <c r="F57" s="31" t="s">
        <v>5341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5342</v>
      </c>
      <c r="AE57" s="179" t="s">
        <v>3967</v>
      </c>
      <c r="AF57" s="180">
        <v>146.87299999999999</v>
      </c>
      <c r="AG57" s="180" t="s">
        <v>3835</v>
      </c>
      <c r="AH57" s="39"/>
    </row>
    <row r="58" spans="2:34" ht="49.9" customHeight="1">
      <c r="B58" s="4"/>
      <c r="C58" s="12"/>
      <c r="D58" s="12"/>
      <c r="E58" s="484"/>
      <c r="F58" s="31" t="s">
        <v>5340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5343</v>
      </c>
      <c r="AE58" s="179" t="s">
        <v>3967</v>
      </c>
      <c r="AF58" s="180">
        <v>146.87299999999999</v>
      </c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3967</v>
      </c>
      <c r="AF59" s="180">
        <v>146.87299999999999</v>
      </c>
      <c r="AG59" s="180" t="s">
        <v>3835</v>
      </c>
      <c r="AH59" s="39"/>
    </row>
    <row r="60" spans="2:34" ht="49.9" customHeight="1">
      <c r="B60" s="4"/>
      <c r="C60" s="12"/>
      <c r="D60" s="35"/>
      <c r="E60" s="484"/>
      <c r="F60" s="31" t="s">
        <v>4010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5344</v>
      </c>
      <c r="AE60" s="179" t="s">
        <v>3967</v>
      </c>
      <c r="AF60" s="180">
        <v>146.87299999999999</v>
      </c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5338</v>
      </c>
      <c r="AE61" s="179" t="s">
        <v>3967</v>
      </c>
      <c r="AF61" s="180">
        <v>146.87299999999999</v>
      </c>
      <c r="AG61" s="180" t="s">
        <v>3835</v>
      </c>
      <c r="AH61" s="34"/>
    </row>
    <row r="62" spans="2:34" ht="49.9" customHeight="1">
      <c r="B62" s="4"/>
      <c r="C62" s="12"/>
      <c r="D62" s="35"/>
      <c r="E62" s="484"/>
      <c r="F62" s="31" t="s">
        <v>4006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5345</v>
      </c>
      <c r="AE62" s="179" t="s">
        <v>3967</v>
      </c>
      <c r="AF62" s="180">
        <v>146.87299999999999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5405</v>
      </c>
      <c r="D64" s="347" t="s">
        <v>5325</v>
      </c>
      <c r="E64" s="180" t="s">
        <v>4916</v>
      </c>
      <c r="F64" s="449" t="s">
        <v>5346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4009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5371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5334</v>
      </c>
      <c r="AE65" s="179" t="s">
        <v>3967</v>
      </c>
      <c r="AF65" s="180">
        <v>84.141999999999996</v>
      </c>
      <c r="AG65" s="180" t="s">
        <v>3968</v>
      </c>
      <c r="AH65" s="33"/>
    </row>
    <row r="66" spans="2:34" ht="49.9" customHeight="1">
      <c r="B66" s="4"/>
      <c r="C66" s="12"/>
      <c r="D66" s="12"/>
      <c r="E66" s="48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3"/>
      <c r="F67" s="31" t="s">
        <v>5333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5335</v>
      </c>
      <c r="AE67" s="179" t="s">
        <v>3967</v>
      </c>
      <c r="AF67" s="180">
        <v>84.141999999999996</v>
      </c>
      <c r="AG67" s="180" t="s">
        <v>3968</v>
      </c>
      <c r="AH67" s="39"/>
    </row>
    <row r="68" spans="2:34" ht="49.9" customHeight="1">
      <c r="B68" s="4"/>
      <c r="C68" s="12"/>
      <c r="D68" s="12"/>
      <c r="E68" s="484"/>
      <c r="F68" s="31" t="s">
        <v>5328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5336</v>
      </c>
      <c r="AE68" s="179" t="s">
        <v>3967</v>
      </c>
      <c r="AF68" s="180">
        <v>84.141999999999996</v>
      </c>
      <c r="AG68" s="180" t="s">
        <v>3968</v>
      </c>
      <c r="AH68" s="39"/>
    </row>
    <row r="69" spans="2:34" ht="49.9" customHeight="1">
      <c r="B69" s="4"/>
      <c r="C69" s="12"/>
      <c r="D69" s="35"/>
      <c r="E69" s="482" t="s">
        <v>5368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3967</v>
      </c>
      <c r="AF69" s="180">
        <v>84.141999999999996</v>
      </c>
      <c r="AG69" s="180" t="s">
        <v>3968</v>
      </c>
      <c r="AH69" s="39"/>
    </row>
    <row r="70" spans="2:34" ht="49.9" customHeight="1">
      <c r="B70" s="4"/>
      <c r="C70" s="12"/>
      <c r="D70" s="35"/>
      <c r="E70" s="484"/>
      <c r="F70" s="31" t="s">
        <v>4010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5337</v>
      </c>
      <c r="AE70" s="179" t="s">
        <v>3967</v>
      </c>
      <c r="AF70" s="180">
        <v>84.141999999999996</v>
      </c>
      <c r="AG70" s="180" t="s">
        <v>3968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5338</v>
      </c>
      <c r="AE71" s="179" t="s">
        <v>3967</v>
      </c>
      <c r="AF71" s="180">
        <v>84.141999999999996</v>
      </c>
      <c r="AG71" s="180" t="s">
        <v>3968</v>
      </c>
      <c r="AH71" s="34"/>
    </row>
    <row r="72" spans="2:34" ht="49.9" customHeight="1">
      <c r="B72" s="4"/>
      <c r="C72" s="12"/>
      <c r="D72" s="35"/>
      <c r="E72" s="484"/>
      <c r="F72" s="31" t="s">
        <v>4006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5339</v>
      </c>
      <c r="AE72" s="179" t="s">
        <v>3967</v>
      </c>
      <c r="AF72" s="180">
        <v>84.141999999999996</v>
      </c>
      <c r="AG72" s="180" t="s">
        <v>3968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5405</v>
      </c>
      <c r="D74" s="347" t="s">
        <v>5325</v>
      </c>
      <c r="E74" s="180" t="s">
        <v>5365</v>
      </c>
      <c r="F74" s="449" t="s">
        <v>5330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5327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5372</v>
      </c>
      <c r="F75" s="31" t="s">
        <v>5328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4012</v>
      </c>
      <c r="AE75" s="179" t="s">
        <v>3967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5331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3967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4"/>
      <c r="F77" s="31" t="s">
        <v>4006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4011</v>
      </c>
      <c r="AE77" s="179" t="s">
        <v>3967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5331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3967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4"/>
      <c r="F79" s="31" t="s">
        <v>4006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4011</v>
      </c>
      <c r="AE79" s="179" t="s">
        <v>3967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5405</v>
      </c>
      <c r="D81" s="347" t="s">
        <v>5325</v>
      </c>
      <c r="E81" s="180" t="s">
        <v>5365</v>
      </c>
      <c r="F81" s="449" t="s">
        <v>5332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5327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5372</v>
      </c>
      <c r="F82" s="31" t="s">
        <v>5328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4012</v>
      </c>
      <c r="AE82" s="179" t="s">
        <v>3967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5331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3967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4"/>
      <c r="F84" s="31" t="s">
        <v>4006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4011</v>
      </c>
      <c r="AE84" s="179" t="s">
        <v>3967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6022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5325</v>
      </c>
      <c r="E87" s="180" t="s">
        <v>6021</v>
      </c>
      <c r="F87" s="123" t="s">
        <v>6024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6023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6016</v>
      </c>
      <c r="AE88" s="179" t="s">
        <v>5782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5405</v>
      </c>
      <c r="D91" s="347"/>
      <c r="E91" s="180"/>
      <c r="F91" s="123" t="s">
        <v>5373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5405</v>
      </c>
      <c r="D94" s="347"/>
      <c r="E94" s="180"/>
      <c r="F94" s="123" t="s">
        <v>5373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5405</v>
      </c>
      <c r="D97" s="347"/>
      <c r="E97" s="180"/>
      <c r="F97" s="123" t="s">
        <v>5373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5405</v>
      </c>
      <c r="D101" s="347"/>
      <c r="E101" s="180"/>
      <c r="F101" s="123" t="s">
        <v>5373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4"/>
  <sheetViews>
    <sheetView view="pageBreakPreview" zoomScale="85" zoomScaleNormal="100" zoomScaleSheetLayoutView="85" workbookViewId="0">
      <pane xSplit="12" ySplit="3" topLeftCell="M72" activePane="bottomRight" state="frozen"/>
      <selection activeCell="N104" sqref="N104"/>
      <selection pane="topRight" activeCell="N104" sqref="N104"/>
      <selection pane="bottomLeft" activeCell="N104" sqref="N104"/>
      <selection pane="bottomRight" activeCell="O79" sqref="O7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5358</v>
      </c>
      <c r="D2" s="29" t="s">
        <v>5354</v>
      </c>
      <c r="E2" s="29" t="s">
        <v>5355</v>
      </c>
      <c r="F2" s="29" t="s">
        <v>5359</v>
      </c>
      <c r="G2" s="29" t="s">
        <v>1982</v>
      </c>
      <c r="H2" s="29" t="s">
        <v>5857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3938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5405</v>
      </c>
      <c r="D6" s="347" t="s">
        <v>5325</v>
      </c>
      <c r="E6" s="180" t="s">
        <v>4917</v>
      </c>
      <c r="F6" s="449" t="s">
        <v>4974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4776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5383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3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4036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4037</v>
      </c>
      <c r="AF10" s="180"/>
      <c r="AG10" s="180" t="s">
        <v>3910</v>
      </c>
      <c r="AH10" s="39"/>
    </row>
    <row r="11" spans="2:203" ht="49.9" customHeight="1">
      <c r="B11" s="4"/>
      <c r="C11" s="12"/>
      <c r="D11" s="12"/>
      <c r="E11" s="482" t="s">
        <v>5381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6061</v>
      </c>
      <c r="AE11" s="179" t="s">
        <v>5283</v>
      </c>
      <c r="AF11" s="180"/>
      <c r="AG11" s="180" t="s">
        <v>3834</v>
      </c>
      <c r="AH11" s="33" t="s">
        <v>5385</v>
      </c>
    </row>
    <row r="12" spans="2:203" ht="49.9" customHeight="1">
      <c r="B12" s="4"/>
      <c r="C12" s="12"/>
      <c r="D12" s="12"/>
      <c r="E12" s="483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5708</v>
      </c>
      <c r="AF12" s="180"/>
      <c r="AG12" s="180" t="s">
        <v>3834</v>
      </c>
      <c r="AH12" s="33" t="s">
        <v>5385</v>
      </c>
    </row>
    <row r="13" spans="2:203" ht="49.9" customHeight="1">
      <c r="B13" s="4"/>
      <c r="C13" s="12"/>
      <c r="D13" s="12"/>
      <c r="E13" s="484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5709</v>
      </c>
      <c r="AF13" s="180"/>
      <c r="AG13" s="180" t="s">
        <v>3834</v>
      </c>
      <c r="AH13" s="33" t="s">
        <v>5385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4775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5405</v>
      </c>
      <c r="D16" s="347" t="s">
        <v>5325</v>
      </c>
      <c r="E16" s="180" t="s">
        <v>5926</v>
      </c>
      <c r="F16" s="449" t="s">
        <v>6051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4777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5383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3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8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4036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4037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82" t="s">
        <v>5381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6062</v>
      </c>
      <c r="AE21" s="179" t="s">
        <v>5283</v>
      </c>
      <c r="AF21" s="180"/>
      <c r="AG21" s="180" t="s">
        <v>3834</v>
      </c>
      <c r="AH21" s="33" t="s">
        <v>5385</v>
      </c>
    </row>
    <row r="22" spans="2:34" ht="49.9" customHeight="1">
      <c r="B22" s="4"/>
      <c r="C22" s="12"/>
      <c r="D22" s="12"/>
      <c r="E22" s="483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5708</v>
      </c>
      <c r="AF22" s="180"/>
      <c r="AG22" s="180" t="s">
        <v>3834</v>
      </c>
      <c r="AH22" s="33" t="s">
        <v>5385</v>
      </c>
    </row>
    <row r="23" spans="2:34" ht="49.9" customHeight="1">
      <c r="B23" s="4"/>
      <c r="C23" s="12"/>
      <c r="D23" s="12"/>
      <c r="E23" s="484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5709</v>
      </c>
      <c r="AF23" s="180"/>
      <c r="AG23" s="180" t="s">
        <v>3834</v>
      </c>
      <c r="AH23" s="33" t="s">
        <v>5385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4917</v>
      </c>
      <c r="F25" s="123" t="s">
        <v>4973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4777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5383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3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84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4036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4037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5381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5283</v>
      </c>
      <c r="AF30" s="180"/>
      <c r="AG30" s="180" t="s">
        <v>3834</v>
      </c>
      <c r="AH30" s="33" t="s">
        <v>5385</v>
      </c>
    </row>
    <row r="31" spans="2:34" ht="49.9" customHeight="1">
      <c r="B31" s="4"/>
      <c r="C31" s="12"/>
      <c r="D31" s="12"/>
      <c r="E31" s="483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5708</v>
      </c>
      <c r="AF31" s="180"/>
      <c r="AG31" s="180" t="s">
        <v>3834</v>
      </c>
      <c r="AH31" s="33" t="s">
        <v>5385</v>
      </c>
    </row>
    <row r="32" spans="2:34" ht="49.9" customHeight="1">
      <c r="B32" s="4"/>
      <c r="C32" s="12"/>
      <c r="D32" s="12"/>
      <c r="E32" s="484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5709</v>
      </c>
      <c r="AF32" s="180"/>
      <c r="AG32" s="180" t="s">
        <v>3834</v>
      </c>
      <c r="AH32" s="33" t="s">
        <v>5385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4779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5405</v>
      </c>
      <c r="D35" s="347" t="s">
        <v>5374</v>
      </c>
      <c r="E35" s="180" t="s">
        <v>5916</v>
      </c>
      <c r="F35" s="123" t="s">
        <v>4933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5383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3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>
        <v>37.74</v>
      </c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84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4038</v>
      </c>
      <c r="AF38" s="180">
        <v>122</v>
      </c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5384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4039</v>
      </c>
      <c r="AF40" s="180">
        <v>247.8</v>
      </c>
      <c r="AG40" s="180" t="s">
        <v>3910</v>
      </c>
      <c r="AH40" s="39"/>
    </row>
    <row r="41" spans="2:34" ht="49.9" customHeight="1">
      <c r="B41" s="4"/>
      <c r="C41" s="12"/>
      <c r="D41" s="12"/>
      <c r="E41" s="482" t="s">
        <v>5381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5283</v>
      </c>
      <c r="AF41" s="180">
        <v>607.29399999999998</v>
      </c>
      <c r="AG41" s="180" t="s">
        <v>3834</v>
      </c>
      <c r="AH41" s="33" t="s">
        <v>5385</v>
      </c>
    </row>
    <row r="42" spans="2:34" ht="49.9" customHeight="1">
      <c r="B42" s="4"/>
      <c r="C42" s="12"/>
      <c r="D42" s="12"/>
      <c r="E42" s="483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5708</v>
      </c>
      <c r="AF42" s="180">
        <v>497.983</v>
      </c>
      <c r="AG42" s="180" t="s">
        <v>3834</v>
      </c>
      <c r="AH42" s="33" t="s">
        <v>5385</v>
      </c>
    </row>
    <row r="43" spans="2:34" ht="49.9" customHeight="1">
      <c r="B43" s="4"/>
      <c r="C43" s="12"/>
      <c r="D43" s="12"/>
      <c r="E43" s="484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5709</v>
      </c>
      <c r="AF43" s="180">
        <v>109.31</v>
      </c>
      <c r="AG43" s="180" t="s">
        <v>3834</v>
      </c>
      <c r="AH43" s="33" t="s">
        <v>5385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4780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5405</v>
      </c>
      <c r="D46" s="347"/>
      <c r="E46" s="180" t="s">
        <v>4918</v>
      </c>
      <c r="F46" s="123" t="s">
        <v>5633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67.766000000000005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3939</v>
      </c>
      <c r="AF48" s="180">
        <v>677.68799999999999</v>
      </c>
      <c r="AG48" s="180" t="s">
        <v>3835</v>
      </c>
      <c r="AH48" s="33" t="s">
        <v>4087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3939</v>
      </c>
      <c r="AF49" s="180">
        <v>677.68799999999999</v>
      </c>
      <c r="AG49" s="180" t="s">
        <v>3835</v>
      </c>
      <c r="AH49" s="33" t="s">
        <v>4079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3939</v>
      </c>
      <c r="AF50" s="180">
        <v>677.68799999999999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4781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5325</v>
      </c>
      <c r="E53" s="180" t="s">
        <v>5294</v>
      </c>
      <c r="F53" s="449" t="s">
        <v>6050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5383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3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82" t="s">
        <v>5381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6061</v>
      </c>
      <c r="AE56" s="179" t="s">
        <v>5283</v>
      </c>
      <c r="AF56" s="180"/>
      <c r="AG56" s="180" t="s">
        <v>3834</v>
      </c>
      <c r="AH56" s="33" t="s">
        <v>5385</v>
      </c>
    </row>
    <row r="57" spans="2:34" ht="49.9" customHeight="1">
      <c r="B57" s="4"/>
      <c r="C57" s="12"/>
      <c r="D57" s="12"/>
      <c r="E57" s="483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5708</v>
      </c>
      <c r="AF57" s="180"/>
      <c r="AG57" s="180" t="s">
        <v>3834</v>
      </c>
      <c r="AH57" s="33" t="s">
        <v>5385</v>
      </c>
    </row>
    <row r="58" spans="2:34" ht="49.9" customHeight="1">
      <c r="B58" s="4"/>
      <c r="C58" s="12"/>
      <c r="D58" s="12"/>
      <c r="E58" s="484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5709</v>
      </c>
      <c r="AF58" s="180"/>
      <c r="AG58" s="180" t="s">
        <v>3834</v>
      </c>
      <c r="AH58" s="33" t="s">
        <v>5385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5405</v>
      </c>
      <c r="D60" s="347" t="s">
        <v>5304</v>
      </c>
      <c r="E60" s="180" t="s">
        <v>5294</v>
      </c>
      <c r="F60" s="123" t="s">
        <v>4782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5383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3903</v>
      </c>
      <c r="AH61" s="33"/>
    </row>
    <row r="62" spans="2:34" ht="49.9" customHeight="1">
      <c r="B62" s="4"/>
      <c r="C62" s="32"/>
      <c r="D62" s="32"/>
      <c r="E62" s="483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>
        <v>18.018000000000001</v>
      </c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8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4036</v>
      </c>
      <c r="AF63" s="180">
        <v>55.862000000000002</v>
      </c>
      <c r="AG63" s="180" t="s">
        <v>3910</v>
      </c>
      <c r="AH63" s="39"/>
    </row>
    <row r="64" spans="2:34" ht="49.9" customHeight="1">
      <c r="B64" s="4"/>
      <c r="C64" s="12"/>
      <c r="D64" s="12"/>
      <c r="E64" s="482" t="s">
        <v>5381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5283</v>
      </c>
      <c r="AF64" s="180">
        <v>3624.19</v>
      </c>
      <c r="AG64" s="180" t="s">
        <v>3834</v>
      </c>
      <c r="AH64" s="33" t="s">
        <v>5385</v>
      </c>
    </row>
    <row r="65" spans="2:34" ht="49.9" customHeight="1">
      <c r="B65" s="4"/>
      <c r="C65" s="12"/>
      <c r="D65" s="12"/>
      <c r="E65" s="483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5708</v>
      </c>
      <c r="AF65" s="180">
        <v>2971.8510000000001</v>
      </c>
      <c r="AG65" s="180" t="s">
        <v>3834</v>
      </c>
      <c r="AH65" s="33" t="s">
        <v>5385</v>
      </c>
    </row>
    <row r="66" spans="2:34" ht="49.9" customHeight="1">
      <c r="B66" s="4"/>
      <c r="C66" s="12"/>
      <c r="D66" s="12"/>
      <c r="E66" s="484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5709</v>
      </c>
      <c r="AF66" s="180">
        <v>652.33900000000006</v>
      </c>
      <c r="AG66" s="180" t="s">
        <v>3834</v>
      </c>
      <c r="AH66" s="33" t="s">
        <v>5385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5405</v>
      </c>
      <c r="D68" s="347" t="s">
        <v>5367</v>
      </c>
      <c r="E68" s="180" t="s">
        <v>5375</v>
      </c>
      <c r="F68" s="449" t="s">
        <v>4971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5383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3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84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4036</v>
      </c>
      <c r="AF71" s="180"/>
      <c r="AG71" s="180" t="s">
        <v>3910</v>
      </c>
      <c r="AH71" s="39"/>
    </row>
    <row r="72" spans="2:34" ht="49.9" customHeight="1">
      <c r="B72" s="4"/>
      <c r="C72" s="12"/>
      <c r="D72" s="12"/>
      <c r="E72" s="482" t="s">
        <v>5381</v>
      </c>
      <c r="F72" s="31" t="s">
        <v>3905</v>
      </c>
      <c r="G72" s="125" t="s">
        <v>1077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2.0M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6061</v>
      </c>
      <c r="AE72" s="179" t="s">
        <v>5283</v>
      </c>
      <c r="AF72" s="180"/>
      <c r="AG72" s="180" t="s">
        <v>3834</v>
      </c>
      <c r="AH72" s="33" t="s">
        <v>5385</v>
      </c>
    </row>
    <row r="73" spans="2:34" ht="49.9" customHeight="1">
      <c r="B73" s="4"/>
      <c r="C73" s="12"/>
      <c r="D73" s="12"/>
      <c r="E73" s="483"/>
      <c r="F73" s="31" t="s">
        <v>3906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5708</v>
      </c>
      <c r="AF73" s="180"/>
      <c r="AG73" s="180" t="s">
        <v>3834</v>
      </c>
      <c r="AH73" s="33" t="s">
        <v>5385</v>
      </c>
    </row>
    <row r="74" spans="2:34" ht="49.9" customHeight="1">
      <c r="B74" s="4"/>
      <c r="C74" s="12"/>
      <c r="D74" s="12"/>
      <c r="E74" s="484"/>
      <c r="F74" s="31" t="s">
        <v>3907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5709</v>
      </c>
      <c r="AF74" s="180"/>
      <c r="AG74" s="180" t="s">
        <v>3834</v>
      </c>
      <c r="AH74" s="33" t="s">
        <v>5385</v>
      </c>
    </row>
    <row r="75" spans="2:34" ht="49.9" customHeight="1">
      <c r="B75" s="4"/>
      <c r="C75" s="12"/>
      <c r="D75" s="12"/>
      <c r="E75" s="482" t="s">
        <v>6067</v>
      </c>
      <c r="F75" s="31" t="s">
        <v>6065</v>
      </c>
      <c r="G75" s="125" t="s">
        <v>2363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Tile Work</v>
      </c>
      <c r="L75" s="126" t="str">
        <f>VLOOKUP($G75,'WM-AR'!$A$7:$AK$1630,8,FALSE)</f>
        <v>Floor Tile</v>
      </c>
      <c r="M75" s="126" t="str">
        <f>VLOOKUP($G75,'WM-AR'!$A$7:$AK$1630,10,FALSE)</f>
        <v>Vinyl Tile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 t="str">
        <f>VLOOKUP($G75,'WM-AR'!$A$7:$AK$1630,20,FALSE)</f>
        <v>w/ Mortar Bond Coat or Adhesive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 t="str">
        <f>VLOOKUP($G75,'WM-AR'!$A$7:$AK$1630,26,FALSE)</f>
        <v>Tile Size=W(  )mm x L(  )mm x THK(  )mm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6063</v>
      </c>
      <c r="AE75" s="179" t="s">
        <v>3939</v>
      </c>
      <c r="AF75" s="180"/>
      <c r="AG75" s="180" t="s">
        <v>3834</v>
      </c>
      <c r="AH75" s="33" t="s">
        <v>5385</v>
      </c>
    </row>
    <row r="76" spans="2:34" ht="49.9" customHeight="1">
      <c r="B76" s="4"/>
      <c r="C76" s="12"/>
      <c r="D76" s="12"/>
      <c r="E76" s="484"/>
      <c r="F76" s="31" t="s">
        <v>6064</v>
      </c>
      <c r="G76" s="125" t="s">
        <v>2389</v>
      </c>
      <c r="H76" s="126"/>
      <c r="I76" s="126" t="str">
        <f>VLOOKUP($G76,'WM-AR'!$A$7:$AK$1630,34,FALSE)</f>
        <v>M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Skirt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 t="str">
        <f>VLOOKUP($G76,'WM-AR'!$A$7:$AK$1630,24,FALSE)</f>
        <v>200mm≤H</v>
      </c>
      <c r="U76" s="126">
        <f>VLOOKUP($G76,'WM-AR'!$A$7:$AK$1630,25,FALSE)</f>
        <v>0</v>
      </c>
      <c r="V76" s="126" t="str">
        <f>VLOOKUP($G76,'WM-AR'!$A$7:$AK$1630,26,FALSE)</f>
        <v>H=(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6016</v>
      </c>
      <c r="AE76" s="179" t="s">
        <v>6066</v>
      </c>
      <c r="AF76" s="180"/>
      <c r="AG76" s="180" t="s">
        <v>3834</v>
      </c>
      <c r="AH76" s="33" t="s">
        <v>5385</v>
      </c>
    </row>
    <row r="77" spans="2:34" ht="34.9" customHeight="1">
      <c r="B77" s="4"/>
      <c r="C77" s="7"/>
      <c r="D77" s="8"/>
      <c r="E77" s="8"/>
      <c r="F77" s="173" t="s">
        <v>3930</v>
      </c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5405</v>
      </c>
      <c r="D78" s="347" t="s">
        <v>5367</v>
      </c>
      <c r="E78" s="180" t="s">
        <v>5927</v>
      </c>
      <c r="F78" s="449" t="s">
        <v>4972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3811</v>
      </c>
      <c r="AE78" s="154"/>
      <c r="AF78" s="154"/>
      <c r="AG78" s="154"/>
      <c r="AH78" s="11"/>
    </row>
    <row r="79" spans="2:34" ht="49.9" customHeight="1">
      <c r="B79" s="5"/>
      <c r="C79" s="85"/>
      <c r="D79" s="85"/>
      <c r="E79" s="482" t="s">
        <v>5383</v>
      </c>
      <c r="F79" s="31" t="s">
        <v>3847</v>
      </c>
      <c r="G79" s="125" t="s">
        <v>1214</v>
      </c>
      <c r="H79" s="126"/>
      <c r="I79" s="126" t="str">
        <f>VLOOKUP($G79,'WM-AR'!$A$7:$AK$1630,34,FALSE)</f>
        <v>M3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Structural Concrete</v>
      </c>
      <c r="M79" s="126">
        <f>VLOOKUP($G79,'WM-AR'!$A$7:$AK$1630,10,FALSE)</f>
        <v>0</v>
      </c>
      <c r="N79" s="126" t="str">
        <f>VLOOKUP($G79,'WM-AR'!$A$7:$AK$1630,12,FALSE)</f>
        <v>Cement Type-1</v>
      </c>
      <c r="O79" s="126" t="str">
        <f>VLOOKUP($G79,'WM-AR'!$A$7:$AK$1630,14,FALSE)</f>
        <v>20MPa &lt; F'c (Cylinder Strength) ≤ 25MPa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3723</v>
      </c>
      <c r="AE79" s="179" t="s">
        <v>3897</v>
      </c>
      <c r="AF79" s="182"/>
      <c r="AG79" s="182" t="s">
        <v>3902</v>
      </c>
      <c r="AH79" s="33"/>
    </row>
    <row r="80" spans="2:34" ht="49.9" customHeight="1">
      <c r="B80" s="4"/>
      <c r="C80" s="32"/>
      <c r="D80" s="32"/>
      <c r="E80" s="483"/>
      <c r="F80" s="31" t="s">
        <v>3848</v>
      </c>
      <c r="G80" s="125" t="s">
        <v>1228</v>
      </c>
      <c r="H80" s="126"/>
      <c r="I80" s="126" t="str">
        <f>VLOOKUP($G80,'WM-AR'!$A$7:$AK$1630,34,FALSE)</f>
        <v>TON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Rebar Work</v>
      </c>
      <c r="M80" s="126" t="str">
        <f>VLOOKUP($G80,'WM-AR'!$A$7:$AK$1630,10,FALSE)</f>
        <v>Deformed Bar (Non-Coat.)</v>
      </c>
      <c r="N80" s="126">
        <f>VLOOKUP($G80,'WM-AR'!$A$7:$AK$1630,12,FALSE)</f>
        <v>0</v>
      </c>
      <c r="O80" s="126" t="str">
        <f>VLOOKUP($G80,'WM-AR'!$A$7:$AK$1630,14,FALSE)</f>
        <v>400MPa&lt;Fy≤470MPa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3724</v>
      </c>
      <c r="AE80" s="181" t="s">
        <v>3929</v>
      </c>
      <c r="AF80" s="180"/>
      <c r="AG80" s="180" t="s">
        <v>3927</v>
      </c>
      <c r="AH80" s="39" t="s">
        <v>3922</v>
      </c>
    </row>
    <row r="81" spans="2:34" ht="49.9" customHeight="1">
      <c r="B81" s="4"/>
      <c r="C81" s="32"/>
      <c r="D81" s="32"/>
      <c r="E81" s="484"/>
      <c r="F81" s="31" t="s">
        <v>3632</v>
      </c>
      <c r="G81" s="125" t="s">
        <v>1221</v>
      </c>
      <c r="H81" s="126"/>
      <c r="I81" s="126" t="str">
        <f>VLOOKUP($G81,'WM-AR'!$A$7:$AK$1630,34,FALSE)</f>
        <v>M2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Form Work (3 times in use)</v>
      </c>
      <c r="M81" s="126" t="str">
        <f>VLOOKUP($G81,'WM-AR'!$A$7:$AK$1630,10,FALSE)</f>
        <v>Flat Form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 t="str">
        <f>VLOOKUP($G81,'WM-AR'!$A$7:$AK$1630,20,FALSE)</f>
        <v>Dressed Lumber, Plywood or Steel Form(Wood Planks are not Allowed) incl. Chamfer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42</v>
      </c>
      <c r="AE81" s="181" t="s">
        <v>4036</v>
      </c>
      <c r="AF81" s="180"/>
      <c r="AG81" s="180" t="s">
        <v>3910</v>
      </c>
      <c r="AH81" s="39"/>
    </row>
    <row r="82" spans="2:34" ht="49.9" customHeight="1">
      <c r="B82" s="4"/>
      <c r="C82" s="12"/>
      <c r="D82" s="12"/>
      <c r="E82" s="482" t="s">
        <v>5381</v>
      </c>
      <c r="F82" s="31" t="s">
        <v>3905</v>
      </c>
      <c r="G82" s="125" t="s">
        <v>1077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Excavation</v>
      </c>
      <c r="M82" s="126" t="str">
        <f>VLOOKUP($G82,'WM-AR'!$A$7:$AK$1630,10,FALSE)</f>
        <v>Soil, Mech.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 t="str">
        <f>VLOOKUP($G82,'WM-AR'!$A$7:$AK$1630,22,FALSE)</f>
        <v>D ≤ 2.0M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6061</v>
      </c>
      <c r="AE82" s="179" t="s">
        <v>5283</v>
      </c>
      <c r="AF82" s="180"/>
      <c r="AG82" s="180" t="s">
        <v>3834</v>
      </c>
      <c r="AH82" s="33" t="s">
        <v>5385</v>
      </c>
    </row>
    <row r="83" spans="2:34" ht="49.9" customHeight="1">
      <c r="B83" s="4"/>
      <c r="C83" s="12"/>
      <c r="D83" s="12"/>
      <c r="E83" s="483"/>
      <c r="F83" s="31" t="s">
        <v>3906</v>
      </c>
      <c r="G83" s="125" t="s">
        <v>1086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Backfill</v>
      </c>
      <c r="M83" s="126" t="str">
        <f>VLOOKUP($G83,'WM-AR'!$A$7:$AK$1630,10,FALSE)</f>
        <v>Re-use, Soil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 t="str">
        <f>VLOOKUP($G83,'WM-AR'!$A$7:$AK$1630,30,FALSE)</f>
        <v>Compaction=(  )%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3845</v>
      </c>
      <c r="AE83" s="179" t="s">
        <v>5708</v>
      </c>
      <c r="AF83" s="180"/>
      <c r="AG83" s="180" t="s">
        <v>3834</v>
      </c>
      <c r="AH83" s="33" t="s">
        <v>5385</v>
      </c>
    </row>
    <row r="84" spans="2:34" ht="49.9" customHeight="1">
      <c r="B84" s="4"/>
      <c r="C84" s="12"/>
      <c r="D84" s="12"/>
      <c r="E84" s="484"/>
      <c r="F84" s="31" t="s">
        <v>3907</v>
      </c>
      <c r="G84" s="125" t="s">
        <v>1090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Disposal</v>
      </c>
      <c r="M84" s="126" t="str">
        <f>VLOOKUP($G84,'WM-AR'!$A$7:$AK$1630,10,FALSE)</f>
        <v>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 t="str">
        <f>VLOOKUP($G84,'WM-AR'!$A$7:$AK$1630,28,FALSE)</f>
        <v>Disposal Distance=Appx. (  )km from Site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3846</v>
      </c>
      <c r="AE84" s="179" t="s">
        <v>5709</v>
      </c>
      <c r="AF84" s="180"/>
      <c r="AG84" s="180" t="s">
        <v>3834</v>
      </c>
      <c r="AH84" s="33" t="s">
        <v>5385</v>
      </c>
    </row>
    <row r="85" spans="2:34" ht="34.9" customHeight="1">
      <c r="B85" s="4"/>
      <c r="C85" s="7"/>
      <c r="D85" s="8"/>
      <c r="E85" s="8"/>
      <c r="F85" s="173" t="s">
        <v>3930</v>
      </c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3" customHeight="1">
      <c r="B86" s="185"/>
      <c r="C86" s="186"/>
      <c r="D86" s="186"/>
      <c r="E86" s="186"/>
      <c r="F86" s="191" t="s">
        <v>4934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5405</v>
      </c>
      <c r="D87" s="347" t="s">
        <v>5357</v>
      </c>
      <c r="E87" s="180" t="s">
        <v>5376</v>
      </c>
      <c r="F87" s="123" t="s">
        <v>4935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4936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482" t="s">
        <v>5383</v>
      </c>
      <c r="F88" s="31" t="s">
        <v>3915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3723</v>
      </c>
      <c r="AE88" s="179" t="s">
        <v>3898</v>
      </c>
      <c r="AF88" s="182">
        <v>32.527999999999999</v>
      </c>
      <c r="AG88" s="182" t="s">
        <v>3903</v>
      </c>
      <c r="AH88" s="33"/>
    </row>
    <row r="89" spans="2:34" ht="49.9" customHeight="1">
      <c r="B89" s="4"/>
      <c r="C89" s="32"/>
      <c r="D89" s="32"/>
      <c r="E89" s="483"/>
      <c r="F89" s="31" t="s">
        <v>3848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3724</v>
      </c>
      <c r="AE89" s="181" t="s">
        <v>3929</v>
      </c>
      <c r="AF89" s="180">
        <v>3.903</v>
      </c>
      <c r="AG89" s="180" t="s">
        <v>3908</v>
      </c>
      <c r="AH89" s="39" t="s">
        <v>3922</v>
      </c>
    </row>
    <row r="90" spans="2:34" ht="49.9" customHeight="1">
      <c r="B90" s="4"/>
      <c r="C90" s="32"/>
      <c r="D90" s="32"/>
      <c r="E90" s="48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4036</v>
      </c>
      <c r="AF90" s="180">
        <v>22.564</v>
      </c>
      <c r="AG90" s="180" t="s">
        <v>3910</v>
      </c>
      <c r="AH90" s="39"/>
    </row>
    <row r="91" spans="2:34" ht="34.9" customHeight="1">
      <c r="B91" s="4"/>
      <c r="C91" s="7"/>
      <c r="D91" s="8"/>
      <c r="E91" s="8"/>
      <c r="F91" s="173" t="s">
        <v>3930</v>
      </c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3" customHeight="1">
      <c r="B92" s="185"/>
      <c r="C92" s="186"/>
      <c r="D92" s="186"/>
      <c r="E92" s="186"/>
      <c r="F92" s="436" t="s">
        <v>6030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8"/>
      <c r="C93" s="349" t="s">
        <v>3731</v>
      </c>
      <c r="D93" s="347" t="s">
        <v>5304</v>
      </c>
      <c r="E93" s="180" t="s">
        <v>6036</v>
      </c>
      <c r="F93" s="123" t="s">
        <v>6032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 t="s">
        <v>6033</v>
      </c>
      <c r="AE93" s="154"/>
      <c r="AF93" s="154"/>
      <c r="AG93" s="154"/>
      <c r="AH93" s="11"/>
    </row>
    <row r="94" spans="2:34" ht="49.9" customHeight="1">
      <c r="B94" s="5"/>
      <c r="C94" s="85"/>
      <c r="D94" s="85"/>
      <c r="E94" s="482" t="s">
        <v>5383</v>
      </c>
      <c r="F94" s="31" t="s">
        <v>3847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3723</v>
      </c>
      <c r="AE94" s="179" t="s">
        <v>3897</v>
      </c>
      <c r="AF94" s="182"/>
      <c r="AG94" s="182" t="s">
        <v>3834</v>
      </c>
      <c r="AH94" s="33"/>
    </row>
    <row r="95" spans="2:34" ht="49.9" customHeight="1">
      <c r="B95" s="4"/>
      <c r="C95" s="32"/>
      <c r="D95" s="32"/>
      <c r="E95" s="483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3929</v>
      </c>
      <c r="AF95" s="180"/>
      <c r="AG95" s="180" t="s">
        <v>3840</v>
      </c>
      <c r="AH95" s="39" t="s">
        <v>3922</v>
      </c>
    </row>
    <row r="96" spans="2:34" ht="49.9" customHeight="1">
      <c r="B96" s="4"/>
      <c r="C96" s="32"/>
      <c r="D96" s="32"/>
      <c r="E96" s="484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6047</v>
      </c>
      <c r="AF96" s="180"/>
      <c r="AG96" s="180" t="s">
        <v>3835</v>
      </c>
      <c r="AH96" s="39"/>
    </row>
    <row r="97" spans="2:34" ht="34.9" customHeight="1">
      <c r="B97" s="4"/>
      <c r="C97" s="7"/>
      <c r="D97" s="8"/>
      <c r="E97" s="8"/>
      <c r="F97" s="173" t="s">
        <v>3930</v>
      </c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4.2</v>
      </c>
      <c r="C98" s="61" t="s">
        <v>3686</v>
      </c>
      <c r="D98" s="61"/>
      <c r="E98" s="61"/>
      <c r="F98" s="62"/>
      <c r="G98" s="38"/>
      <c r="H98" s="412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5405</v>
      </c>
      <c r="D99" s="347"/>
      <c r="E99" s="180"/>
      <c r="F99" s="123" t="s">
        <v>5386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/>
      <c r="AE99" s="154"/>
      <c r="AF99" s="154"/>
      <c r="AG99" s="154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19">
        <v>4.3</v>
      </c>
      <c r="C104" s="61" t="s">
        <v>3654</v>
      </c>
      <c r="D104" s="61"/>
      <c r="E104" s="61"/>
      <c r="F104" s="62"/>
      <c r="G104" s="38"/>
      <c r="H104" s="412"/>
      <c r="I104" s="24"/>
      <c r="J104" s="24"/>
      <c r="K104" s="24"/>
      <c r="L104" s="24"/>
      <c r="M104" s="24"/>
      <c r="N104" s="24"/>
      <c r="O104" s="24"/>
      <c r="P104" s="24"/>
      <c r="Q104" s="24"/>
      <c r="R104" s="24"/>
      <c r="S104" s="24"/>
      <c r="T104" s="24"/>
      <c r="U104" s="24"/>
      <c r="V104" s="24"/>
      <c r="W104" s="24"/>
      <c r="X104" s="24"/>
      <c r="Y104" s="24"/>
      <c r="Z104" s="24"/>
      <c r="AA104" s="24"/>
      <c r="AB104" s="24"/>
      <c r="AC104" s="24"/>
      <c r="AD104" s="22"/>
      <c r="AE104" s="23"/>
      <c r="AF104" s="23"/>
      <c r="AG104" s="23"/>
      <c r="AH104" s="23"/>
    </row>
    <row r="105" spans="2:34" ht="34.9" customHeight="1">
      <c r="B105" s="348"/>
      <c r="C105" s="349" t="s">
        <v>5405</v>
      </c>
      <c r="D105" s="347"/>
      <c r="E105" s="180"/>
      <c r="F105" s="123" t="s">
        <v>5386</v>
      </c>
      <c r="G105" s="45"/>
      <c r="H105" s="45"/>
      <c r="I105" s="45"/>
      <c r="J105" s="45"/>
      <c r="K105" s="45"/>
      <c r="L105" s="46"/>
      <c r="M105" s="58"/>
      <c r="N105" s="59"/>
      <c r="O105" s="59"/>
      <c r="P105" s="59"/>
      <c r="Q105" s="59"/>
      <c r="R105" s="59"/>
      <c r="S105" s="59"/>
      <c r="T105" s="60"/>
      <c r="U105" s="14"/>
      <c r="V105" s="14"/>
      <c r="W105" s="14"/>
      <c r="X105" s="14"/>
      <c r="Y105" s="14"/>
      <c r="Z105" s="14"/>
      <c r="AA105" s="14"/>
      <c r="AB105" s="14"/>
      <c r="AC105" s="14"/>
      <c r="AD105" s="124"/>
      <c r="AE105" s="154"/>
      <c r="AF105" s="154"/>
      <c r="AG105" s="154"/>
      <c r="AH105" s="11"/>
    </row>
    <row r="106" spans="2:34" ht="34.9" customHeight="1">
      <c r="B106" s="4"/>
      <c r="C106" s="12"/>
      <c r="D106" s="12"/>
      <c r="E106" s="12"/>
      <c r="F106" s="7" t="s">
        <v>1984</v>
      </c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17" t="s">
        <v>1985</v>
      </c>
      <c r="AE106" s="157"/>
      <c r="AF106" s="157"/>
      <c r="AG106" s="157"/>
      <c r="AH106" s="11"/>
    </row>
    <row r="107" spans="2:34" ht="34.9" customHeight="1">
      <c r="B107" s="4"/>
      <c r="C107" s="12"/>
      <c r="D107" s="155"/>
      <c r="E107" s="155"/>
      <c r="F107" s="8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/>
      <c r="AE107" s="157"/>
      <c r="AF107" s="157"/>
      <c r="AG107" s="157"/>
      <c r="AH107" s="11"/>
    </row>
    <row r="108" spans="2:34" ht="34.9" customHeight="1">
      <c r="B108" s="4"/>
      <c r="C108" s="7"/>
      <c r="D108" s="8"/>
      <c r="E108" s="8"/>
      <c r="F108" s="13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4"/>
      <c r="AE108" s="158"/>
      <c r="AF108" s="158"/>
      <c r="AG108" s="158"/>
      <c r="AH108" s="11"/>
    </row>
    <row r="109" spans="2:34" ht="34.9" customHeight="1">
      <c r="B109" s="19">
        <v>4.4000000000000004</v>
      </c>
      <c r="C109" s="61" t="s">
        <v>4969</v>
      </c>
      <c r="D109" s="61"/>
      <c r="E109" s="61"/>
      <c r="F109" s="20"/>
      <c r="G109" s="38"/>
      <c r="H109" s="412"/>
      <c r="I109" s="24"/>
      <c r="J109" s="24"/>
      <c r="K109" s="24"/>
      <c r="L109" s="24"/>
      <c r="M109" s="24"/>
      <c r="N109" s="24"/>
      <c r="O109" s="24"/>
      <c r="P109" s="24"/>
      <c r="Q109" s="24"/>
      <c r="R109" s="24"/>
      <c r="S109" s="24"/>
      <c r="T109" s="24"/>
      <c r="U109" s="24"/>
      <c r="V109" s="24"/>
      <c r="W109" s="24"/>
      <c r="X109" s="24"/>
      <c r="Y109" s="24"/>
      <c r="Z109" s="24"/>
      <c r="AA109" s="24"/>
      <c r="AB109" s="24"/>
      <c r="AC109" s="24"/>
      <c r="AD109" s="22"/>
      <c r="AE109" s="23"/>
      <c r="AF109" s="23"/>
      <c r="AG109" s="23"/>
      <c r="AH109" s="23"/>
    </row>
    <row r="110" spans="2:34" ht="33" customHeight="1">
      <c r="B110" s="185"/>
      <c r="C110" s="186"/>
      <c r="D110" s="186"/>
      <c r="E110" s="186"/>
      <c r="F110" s="191" t="s">
        <v>4784</v>
      </c>
      <c r="G110" s="187"/>
      <c r="H110" s="187"/>
      <c r="I110" s="188"/>
      <c r="J110" s="188"/>
      <c r="K110" s="188"/>
      <c r="L110" s="188"/>
      <c r="M110" s="188"/>
      <c r="N110" s="188"/>
      <c r="O110" s="188"/>
      <c r="P110" s="188"/>
      <c r="Q110" s="188"/>
      <c r="R110" s="188"/>
      <c r="S110" s="188"/>
      <c r="T110" s="188"/>
      <c r="U110" s="188"/>
      <c r="V110" s="188"/>
      <c r="W110" s="188"/>
      <c r="X110" s="188"/>
      <c r="Y110" s="188"/>
      <c r="Z110" s="188"/>
      <c r="AA110" s="188"/>
      <c r="AB110" s="188"/>
      <c r="AC110" s="188"/>
      <c r="AD110" s="189"/>
      <c r="AE110" s="189"/>
      <c r="AF110" s="189"/>
      <c r="AG110" s="189"/>
      <c r="AH110" s="190"/>
    </row>
    <row r="111" spans="2:34" ht="34.9" customHeight="1">
      <c r="B111" s="348"/>
      <c r="C111" s="349" t="s">
        <v>3730</v>
      </c>
      <c r="D111" s="347" t="s">
        <v>5377</v>
      </c>
      <c r="E111" s="180" t="s">
        <v>5925</v>
      </c>
      <c r="F111" s="449" t="s">
        <v>4970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7" t="s">
        <v>3814</v>
      </c>
      <c r="AE111" s="159"/>
      <c r="AF111" s="159"/>
      <c r="AG111" s="159"/>
      <c r="AH111" s="11"/>
    </row>
    <row r="112" spans="2:34" ht="49.9" customHeight="1">
      <c r="B112" s="5"/>
      <c r="C112" s="85"/>
      <c r="D112" s="85"/>
      <c r="E112" s="482" t="s">
        <v>5383</v>
      </c>
      <c r="F112" s="31" t="s">
        <v>3915</v>
      </c>
      <c r="G112" s="125" t="s">
        <v>1214</v>
      </c>
      <c r="H112" s="126"/>
      <c r="I112" s="126" t="str">
        <f>VLOOKUP($G112,'WM-AR'!$A$7:$AK$1630,34,FALSE)</f>
        <v>M3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Structural Concrete</v>
      </c>
      <c r="M112" s="126">
        <f>VLOOKUP($G112,'WM-AR'!$A$7:$AK$1630,10,FALSE)</f>
        <v>0</v>
      </c>
      <c r="N112" s="126" t="str">
        <f>VLOOKUP($G112,'WM-AR'!$A$7:$AK$1630,12,FALSE)</f>
        <v>Cement Type-1</v>
      </c>
      <c r="O112" s="126" t="str">
        <f>VLOOKUP($G112,'WM-AR'!$A$7:$AK$1630,14,FALSE)</f>
        <v>20MPa &lt; F'c (Cylinder Strength) ≤ 25MPa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3733</v>
      </c>
      <c r="AE112" s="179" t="s">
        <v>3897</v>
      </c>
      <c r="AF112" s="182"/>
      <c r="AG112" s="182" t="s">
        <v>3901</v>
      </c>
      <c r="AH112" s="33"/>
    </row>
    <row r="113" spans="2:34" ht="49.9" customHeight="1">
      <c r="B113" s="4"/>
      <c r="C113" s="12"/>
      <c r="D113" s="12"/>
      <c r="E113" s="483"/>
      <c r="F113" s="31" t="s">
        <v>3848</v>
      </c>
      <c r="G113" s="125" t="s">
        <v>1228</v>
      </c>
      <c r="H113" s="126"/>
      <c r="I113" s="126" t="str">
        <f>VLOOKUP($G113,'WM-AR'!$A$7:$AK$1630,34,FALSE)</f>
        <v>TON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Rebar Work</v>
      </c>
      <c r="M113" s="126" t="str">
        <f>VLOOKUP($G113,'WM-AR'!$A$7:$AK$1630,10,FALSE)</f>
        <v>Deformed Bar (Non-Coat.)</v>
      </c>
      <c r="N113" s="126">
        <f>VLOOKUP($G113,'WM-AR'!$A$7:$AK$1630,12,FALSE)</f>
        <v>0</v>
      </c>
      <c r="O113" s="126" t="str">
        <f>VLOOKUP($G113,'WM-AR'!$A$7:$AK$1630,14,FALSE)</f>
        <v>400MPa&lt;Fy≤470MPa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3724</v>
      </c>
      <c r="AE113" s="181" t="s">
        <v>3929</v>
      </c>
      <c r="AF113" s="180"/>
      <c r="AG113" s="180" t="s">
        <v>3927</v>
      </c>
      <c r="AH113" s="39" t="s">
        <v>3922</v>
      </c>
    </row>
    <row r="114" spans="2:34" ht="49.9" customHeight="1">
      <c r="B114" s="4"/>
      <c r="C114" s="12"/>
      <c r="D114" s="12"/>
      <c r="E114" s="484"/>
      <c r="F114" s="31" t="s">
        <v>3632</v>
      </c>
      <c r="G114" s="125" t="s">
        <v>1221</v>
      </c>
      <c r="H114" s="126"/>
      <c r="I114" s="126" t="str">
        <f>VLOOKUP($G114,'WM-AR'!$A$7:$AK$1630,34,FALSE)</f>
        <v>M2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Form Work (3 times in use)</v>
      </c>
      <c r="M114" s="126" t="str">
        <f>VLOOKUP($G114,'WM-AR'!$A$7:$AK$1630,10,FALSE)</f>
        <v>Flat Form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 t="str">
        <f>VLOOKUP($G114,'WM-AR'!$A$7:$AK$1630,20,FALSE)</f>
        <v>Dressed Lumber, Plywood or Steel Form(Wood Planks are not Allowed) incl. Chamfer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42</v>
      </c>
      <c r="AE114" s="181" t="s">
        <v>3925</v>
      </c>
      <c r="AF114" s="180"/>
      <c r="AG114" s="180" t="s">
        <v>3910</v>
      </c>
      <c r="AH114" s="39"/>
    </row>
    <row r="115" spans="2:34" ht="49.9" customHeight="1">
      <c r="B115" s="4"/>
      <c r="C115" s="32"/>
      <c r="D115" s="32"/>
      <c r="E115" s="35" t="s">
        <v>5387</v>
      </c>
      <c r="F115" s="31" t="s">
        <v>3681</v>
      </c>
      <c r="G115" s="125" t="s">
        <v>2202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Concrete Protective Coating (U/G)</v>
      </c>
      <c r="L115" s="126" t="str">
        <f>VLOOKUP($G115,'WM-AR'!$A$7:$AK$1630,8,FALSE)</f>
        <v>Bitumen/Bituminous/Asphalt Coating</v>
      </c>
      <c r="M115" s="126">
        <f>VLOOKUP($G115,'WM-AR'!$A$7:$AK$1630,10,FALSE)</f>
        <v>0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3919</v>
      </c>
      <c r="AE115" s="181" t="s">
        <v>3926</v>
      </c>
      <c r="AF115" s="180"/>
      <c r="AG115" s="180" t="s">
        <v>3910</v>
      </c>
      <c r="AH115" s="39"/>
    </row>
    <row r="116" spans="2:34" ht="49.9" customHeight="1">
      <c r="B116" s="4"/>
      <c r="C116" s="12"/>
      <c r="D116" s="12"/>
      <c r="E116" s="482" t="s">
        <v>5381</v>
      </c>
      <c r="F116" s="31" t="s">
        <v>3905</v>
      </c>
      <c r="G116" s="125" t="s">
        <v>1077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Excavation</v>
      </c>
      <c r="M116" s="126" t="str">
        <f>VLOOKUP($G116,'WM-AR'!$A$7:$AK$1630,10,FALSE)</f>
        <v>Soil, Mech.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 t="str">
        <f>VLOOKUP($G116,'WM-AR'!$A$7:$AK$1630,22,FALSE)</f>
        <v>D ≤ 2.0M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6061</v>
      </c>
      <c r="AE116" s="179" t="s">
        <v>5283</v>
      </c>
      <c r="AF116" s="180"/>
      <c r="AG116" s="180" t="s">
        <v>3834</v>
      </c>
      <c r="AH116" s="33" t="s">
        <v>5284</v>
      </c>
    </row>
    <row r="117" spans="2:34" ht="49.9" customHeight="1">
      <c r="B117" s="4"/>
      <c r="C117" s="12"/>
      <c r="D117" s="12"/>
      <c r="E117" s="483"/>
      <c r="F117" s="31" t="s">
        <v>3906</v>
      </c>
      <c r="G117" s="125" t="s">
        <v>1086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Backfill</v>
      </c>
      <c r="M117" s="126" t="str">
        <f>VLOOKUP($G117,'WM-AR'!$A$7:$AK$1630,10,FALSE)</f>
        <v>Re-use, Soil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 t="str">
        <f>VLOOKUP($G117,'WM-AR'!$A$7:$AK$1630,30,FALSE)</f>
        <v>Compaction=(  )%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3845</v>
      </c>
      <c r="AE117" s="179" t="s">
        <v>5708</v>
      </c>
      <c r="AF117" s="180"/>
      <c r="AG117" s="180" t="s">
        <v>3834</v>
      </c>
      <c r="AH117" s="33" t="s">
        <v>5284</v>
      </c>
    </row>
    <row r="118" spans="2:34" ht="49.9" customHeight="1">
      <c r="B118" s="4"/>
      <c r="C118" s="12"/>
      <c r="D118" s="12"/>
      <c r="E118" s="484"/>
      <c r="F118" s="31" t="s">
        <v>3907</v>
      </c>
      <c r="G118" s="125" t="s">
        <v>1090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Disposal</v>
      </c>
      <c r="M118" s="126" t="str">
        <f>VLOOKUP($G118,'WM-AR'!$A$7:$AK$1630,10,FALSE)</f>
        <v>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 t="str">
        <f>VLOOKUP($G118,'WM-AR'!$A$7:$AK$1630,28,FALSE)</f>
        <v>Disposal Distance=Appx. (  )km from Site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3846</v>
      </c>
      <c r="AE118" s="179" t="s">
        <v>5709</v>
      </c>
      <c r="AF118" s="180"/>
      <c r="AG118" s="180" t="s">
        <v>3834</v>
      </c>
      <c r="AH118" s="33" t="s">
        <v>5284</v>
      </c>
    </row>
    <row r="119" spans="2:34" ht="34.9" customHeight="1">
      <c r="B119" s="4"/>
      <c r="C119" s="7"/>
      <c r="D119" s="8"/>
      <c r="E119" s="8"/>
      <c r="F119" s="173" t="s">
        <v>3930</v>
      </c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348"/>
      <c r="C120" s="349" t="s">
        <v>3730</v>
      </c>
      <c r="D120" s="347" t="s">
        <v>5379</v>
      </c>
      <c r="E120" s="180" t="s">
        <v>5295</v>
      </c>
      <c r="F120" s="123" t="s">
        <v>5690</v>
      </c>
      <c r="G120" s="45"/>
      <c r="H120" s="45"/>
      <c r="I120" s="45"/>
      <c r="J120" s="45"/>
      <c r="K120" s="45"/>
      <c r="L120" s="46"/>
      <c r="M120" s="58"/>
      <c r="N120" s="59"/>
      <c r="O120" s="59"/>
      <c r="P120" s="59"/>
      <c r="Q120" s="59"/>
      <c r="R120" s="59"/>
      <c r="S120" s="59"/>
      <c r="T120" s="60"/>
      <c r="U120" s="14"/>
      <c r="V120" s="14"/>
      <c r="W120" s="14"/>
      <c r="X120" s="14"/>
      <c r="Y120" s="14"/>
      <c r="Z120" s="14"/>
      <c r="AA120" s="14"/>
      <c r="AB120" s="14"/>
      <c r="AC120" s="14"/>
      <c r="AD120" s="124" t="s">
        <v>3732</v>
      </c>
      <c r="AE120" s="154"/>
      <c r="AF120" s="154"/>
      <c r="AG120" s="154"/>
      <c r="AH120" s="11"/>
    </row>
    <row r="121" spans="2:34" ht="49.9" customHeight="1">
      <c r="B121" s="5"/>
      <c r="C121" s="85"/>
      <c r="D121" s="85"/>
      <c r="E121" s="482" t="s">
        <v>5383</v>
      </c>
      <c r="F121" s="31" t="s">
        <v>3915</v>
      </c>
      <c r="G121" s="125" t="s">
        <v>5792</v>
      </c>
      <c r="H121" s="126"/>
      <c r="I121" s="126" t="str">
        <f>VLOOKUP($G121,'WM-AR'!$A$7:$AK$1630,34,FALSE)</f>
        <v>M3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Structural Concrete</v>
      </c>
      <c r="M121" s="126">
        <f>VLOOKUP($G121,'WM-AR'!$A$7:$AK$1630,10,FALSE)</f>
        <v>0</v>
      </c>
      <c r="N121" s="126" t="str">
        <f>VLOOKUP($G121,'WM-AR'!$A$7:$AK$1630,12,FALSE)</f>
        <v>Cement Type-5</v>
      </c>
      <c r="O121" s="126" t="str">
        <f>VLOOKUP($G121,'WM-AR'!$A$7:$AK$1630,14,FALSE)</f>
        <v>20MPa &lt; F'c (Cylinder Strength) ≤ 25MPa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3733</v>
      </c>
      <c r="AE121" s="179" t="s">
        <v>3897</v>
      </c>
      <c r="AF121" s="182">
        <v>51.744</v>
      </c>
      <c r="AG121" s="182" t="s">
        <v>3901</v>
      </c>
      <c r="AH121" s="33"/>
    </row>
    <row r="122" spans="2:34" ht="49.9" customHeight="1">
      <c r="B122" s="4"/>
      <c r="C122" s="32"/>
      <c r="D122" s="32"/>
      <c r="E122" s="483"/>
      <c r="F122" s="31" t="s">
        <v>3848</v>
      </c>
      <c r="G122" s="125" t="s">
        <v>1228</v>
      </c>
      <c r="H122" s="126"/>
      <c r="I122" s="126" t="str">
        <f>VLOOKUP($G122,'WM-AR'!$A$7:$AK$1630,34,FALSE)</f>
        <v>TON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Rebar Work</v>
      </c>
      <c r="M122" s="126" t="str">
        <f>VLOOKUP($G122,'WM-AR'!$A$7:$AK$1630,10,FALSE)</f>
        <v>Deformed Bar (Non-Coat.)</v>
      </c>
      <c r="N122" s="126">
        <f>VLOOKUP($G122,'WM-AR'!$A$7:$AK$1630,12,FALSE)</f>
        <v>0</v>
      </c>
      <c r="O122" s="126" t="str">
        <f>VLOOKUP($G122,'WM-AR'!$A$7:$AK$1630,14,FALSE)</f>
        <v>400MPa&lt;Fy≤470MPa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3724</v>
      </c>
      <c r="AE122" s="181" t="s">
        <v>3929</v>
      </c>
      <c r="AF122" s="180">
        <v>6.21</v>
      </c>
      <c r="AG122" s="180" t="s">
        <v>3927</v>
      </c>
      <c r="AH122" s="39" t="s">
        <v>3922</v>
      </c>
    </row>
    <row r="123" spans="2:34" ht="49.9" customHeight="1">
      <c r="B123" s="4"/>
      <c r="C123" s="32"/>
      <c r="D123" s="32"/>
      <c r="E123" s="484"/>
      <c r="F123" s="31" t="s">
        <v>3632</v>
      </c>
      <c r="G123" s="125" t="s">
        <v>1221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Form Work (3 times in use)</v>
      </c>
      <c r="M123" s="126" t="str">
        <f>VLOOKUP($G123,'WM-AR'!$A$7:$AK$1630,10,FALSE)</f>
        <v>Flat Form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 t="str">
        <f>VLOOKUP($G123,'WM-AR'!$A$7:$AK$1630,20,FALSE)</f>
        <v>Dressed Lumber, Plywood or Steel Form(Wood Planks are not Allowed) incl. Chamfer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</v>
      </c>
      <c r="AE123" s="181" t="s">
        <v>3925</v>
      </c>
      <c r="AF123" s="180">
        <v>44.968000000000004</v>
      </c>
      <c r="AG123" s="180" t="s">
        <v>3910</v>
      </c>
      <c r="AH123" s="39"/>
    </row>
    <row r="124" spans="2:34" ht="49.9" customHeight="1">
      <c r="B124" s="4"/>
      <c r="C124" s="32"/>
      <c r="D124" s="32"/>
      <c r="E124" s="482" t="s">
        <v>5382</v>
      </c>
      <c r="F124" s="31" t="s">
        <v>3681</v>
      </c>
      <c r="G124" s="125" t="s">
        <v>2202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Bitumen/Bituminous/Asphalt Coating</v>
      </c>
      <c r="M124" s="126">
        <f>VLOOKUP($G124,'WM-AR'!$A$7:$AK$1630,10,FALSE)</f>
        <v>0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3919</v>
      </c>
      <c r="AE124" s="181" t="s">
        <v>3931</v>
      </c>
      <c r="AF124" s="180">
        <v>139.048</v>
      </c>
      <c r="AG124" s="180" t="s">
        <v>3910</v>
      </c>
      <c r="AH124" s="39" t="s">
        <v>3933</v>
      </c>
    </row>
    <row r="125" spans="2:34" ht="49.9" customHeight="1">
      <c r="B125" s="4"/>
      <c r="C125" s="32"/>
      <c r="D125" s="32"/>
      <c r="E125" s="483"/>
      <c r="F125" s="31" t="s">
        <v>3682</v>
      </c>
      <c r="G125" s="125" t="s">
        <v>2206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Sheet Membrane</v>
      </c>
      <c r="M125" s="126" t="str">
        <f>VLOOKUP($G125,'WM-AR'!$A$7:$AK$1630,10,FALSE)</f>
        <v>Adhesive Rubber Sheet or Bitumen Polyethylene Laminated Waterproofing Membrane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 t="str">
        <f>VLOOKUP($G125,'WM-AR'!$A$7:$AK$1630,26,FALSE)</f>
        <v>THK=(  )mm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4014</v>
      </c>
      <c r="AE125" s="181" t="s">
        <v>3932</v>
      </c>
      <c r="AF125" s="180">
        <v>92.007999999999996</v>
      </c>
      <c r="AG125" s="180" t="s">
        <v>3910</v>
      </c>
      <c r="AH125" s="39" t="s">
        <v>3933</v>
      </c>
    </row>
    <row r="126" spans="2:34" ht="49.9" customHeight="1">
      <c r="B126" s="4"/>
      <c r="C126" s="32"/>
      <c r="D126" s="32"/>
      <c r="E126" s="484"/>
      <c r="F126" s="31" t="s">
        <v>3684</v>
      </c>
      <c r="G126" s="125" t="s">
        <v>2209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Memebrane Protection Board</v>
      </c>
      <c r="M126" s="126" t="str">
        <f>VLOOKUP($G126,'WM-AR'!$A$7:$AK$1630,10,FALSE)</f>
        <v>Bitumen Impregnated Fiberboard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3932</v>
      </c>
      <c r="AF126" s="180">
        <v>92.007999999999996</v>
      </c>
      <c r="AG126" s="180" t="s">
        <v>3910</v>
      </c>
      <c r="AH126" s="39" t="s">
        <v>3933</v>
      </c>
    </row>
    <row r="127" spans="2:34" ht="49.9" customHeight="1">
      <c r="B127" s="4"/>
      <c r="C127" s="12"/>
      <c r="D127" s="12"/>
      <c r="E127" s="482" t="s">
        <v>5381</v>
      </c>
      <c r="F127" s="31" t="s">
        <v>3905</v>
      </c>
      <c r="G127" s="125" t="s">
        <v>1078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Excavation</v>
      </c>
      <c r="M127" s="126" t="str">
        <f>VLOOKUP($G127,'WM-AR'!$A$7:$AK$1630,10,FALSE)</f>
        <v>Soil, Mech.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 t="str">
        <f>VLOOKUP($G127,'WM-AR'!$A$7:$AK$1630,22,FALSE)</f>
        <v>2.0M &lt; D ≤ 4.0M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3844</v>
      </c>
      <c r="AE127" s="179" t="s">
        <v>5283</v>
      </c>
      <c r="AF127" s="180">
        <v>227.084</v>
      </c>
      <c r="AG127" s="180" t="s">
        <v>3834</v>
      </c>
      <c r="AH127" s="33" t="s">
        <v>5284</v>
      </c>
    </row>
    <row r="128" spans="2:34" ht="49.9" customHeight="1">
      <c r="B128" s="4"/>
      <c r="C128" s="12"/>
      <c r="D128" s="12"/>
      <c r="E128" s="483"/>
      <c r="F128" s="31" t="s">
        <v>3906</v>
      </c>
      <c r="G128" s="125" t="s">
        <v>1086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Backfill</v>
      </c>
      <c r="M128" s="126" t="str">
        <f>VLOOKUP($G128,'WM-AR'!$A$7:$AK$1630,10,FALSE)</f>
        <v>Re-use, Soil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 t="str">
        <f>VLOOKUP($G128,'WM-AR'!$A$7:$AK$1630,30,FALSE)</f>
        <v>Compaction=(  )%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3845</v>
      </c>
      <c r="AE128" s="179" t="s">
        <v>5708</v>
      </c>
      <c r="AF128" s="180">
        <v>186.21</v>
      </c>
      <c r="AG128" s="180" t="s">
        <v>3834</v>
      </c>
      <c r="AH128" s="33" t="s">
        <v>5284</v>
      </c>
    </row>
    <row r="129" spans="2:34" ht="49.9" customHeight="1">
      <c r="B129" s="4"/>
      <c r="C129" s="12"/>
      <c r="D129" s="12"/>
      <c r="E129" s="484"/>
      <c r="F129" s="31" t="s">
        <v>3907</v>
      </c>
      <c r="G129" s="125" t="s">
        <v>1090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Disposal</v>
      </c>
      <c r="M129" s="126" t="str">
        <f>VLOOKUP($G129,'WM-AR'!$A$7:$AK$1630,10,FALSE)</f>
        <v>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 t="str">
        <f>VLOOKUP($G129,'WM-AR'!$A$7:$AK$1630,28,FALSE)</f>
        <v>Disposal Distance=Appx. (  )km from Site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3846</v>
      </c>
      <c r="AE129" s="179" t="s">
        <v>5709</v>
      </c>
      <c r="AF129" s="180">
        <v>40.874000000000002</v>
      </c>
      <c r="AG129" s="180" t="s">
        <v>3834</v>
      </c>
      <c r="AH129" s="33" t="s">
        <v>5284</v>
      </c>
    </row>
    <row r="130" spans="2:34" ht="34.9" customHeight="1">
      <c r="B130" s="4"/>
      <c r="C130" s="7"/>
      <c r="D130" s="8"/>
      <c r="E130" s="8"/>
      <c r="F130" s="173" t="s">
        <v>3930</v>
      </c>
      <c r="G130" s="9"/>
      <c r="H130" s="14"/>
      <c r="I130" s="14"/>
      <c r="J130" s="14"/>
      <c r="K130" s="14"/>
      <c r="L130" s="14"/>
      <c r="M130" s="14"/>
      <c r="N130" s="14"/>
      <c r="O130" s="14"/>
      <c r="P130" s="14"/>
      <c r="Q130" s="14"/>
      <c r="R130" s="14"/>
      <c r="S130" s="14"/>
      <c r="T130" s="14"/>
      <c r="U130" s="14"/>
      <c r="V130" s="14"/>
      <c r="W130" s="14"/>
      <c r="X130" s="14"/>
      <c r="Y130" s="14"/>
      <c r="Z130" s="14"/>
      <c r="AA130" s="14"/>
      <c r="AB130" s="14"/>
      <c r="AC130" s="14"/>
      <c r="AD130" s="5"/>
      <c r="AE130" s="156"/>
      <c r="AF130" s="156"/>
      <c r="AG130" s="156"/>
      <c r="AH130" s="10"/>
    </row>
    <row r="131" spans="2:34" ht="34.9" customHeight="1">
      <c r="B131" s="348"/>
      <c r="C131" s="349" t="s">
        <v>3730</v>
      </c>
      <c r="D131" s="347" t="s">
        <v>5304</v>
      </c>
      <c r="E131" s="180" t="s">
        <v>5380</v>
      </c>
      <c r="F131" s="123" t="s">
        <v>5691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3732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482" t="s">
        <v>5383</v>
      </c>
      <c r="F132" s="31" t="s">
        <v>3847</v>
      </c>
      <c r="G132" s="125" t="s">
        <v>5792</v>
      </c>
      <c r="H132" s="126"/>
      <c r="I132" s="126" t="str">
        <f>VLOOKUP($G132,'WM-AR'!$A$7:$AK$1630,34,FALSE)</f>
        <v>M3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Structural Concrete</v>
      </c>
      <c r="M132" s="126">
        <f>VLOOKUP($G132,'WM-AR'!$A$7:$AK$1630,10,FALSE)</f>
        <v>0</v>
      </c>
      <c r="N132" s="126" t="str">
        <f>VLOOKUP($G132,'WM-AR'!$A$7:$AK$1630,12,FALSE)</f>
        <v>Cement Type-5</v>
      </c>
      <c r="O132" s="126" t="str">
        <f>VLOOKUP($G132,'WM-AR'!$A$7:$AK$1630,14,FALSE)</f>
        <v>20MPa &lt; F'c (Cylinder Strength) ≤ 25MPa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3723</v>
      </c>
      <c r="AE132" s="179" t="s">
        <v>3897</v>
      </c>
      <c r="AF132" s="182">
        <v>63.293999999999997</v>
      </c>
      <c r="AG132" s="182" t="s">
        <v>3834</v>
      </c>
      <c r="AH132" s="33"/>
    </row>
    <row r="133" spans="2:34" ht="49.9" customHeight="1">
      <c r="B133" s="4"/>
      <c r="C133" s="32"/>
      <c r="D133" s="32"/>
      <c r="E133" s="483"/>
      <c r="F133" s="31" t="s">
        <v>3848</v>
      </c>
      <c r="G133" s="125" t="s">
        <v>1228</v>
      </c>
      <c r="H133" s="126"/>
      <c r="I133" s="126" t="str">
        <f>VLOOKUP($G133,'WM-AR'!$A$7:$AK$1630,34,FALSE)</f>
        <v>TON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Rebar Work</v>
      </c>
      <c r="M133" s="126" t="str">
        <f>VLOOKUP($G133,'WM-AR'!$A$7:$AK$1630,10,FALSE)</f>
        <v>Deformed Bar (Non-Coat.)</v>
      </c>
      <c r="N133" s="126">
        <f>VLOOKUP($G133,'WM-AR'!$A$7:$AK$1630,12,FALSE)</f>
        <v>0</v>
      </c>
      <c r="O133" s="126" t="str">
        <f>VLOOKUP($G133,'WM-AR'!$A$7:$AK$1630,14,FALSE)</f>
        <v>400MPa&lt;Fy≤470MPa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3724</v>
      </c>
      <c r="AE133" s="181" t="s">
        <v>3929</v>
      </c>
      <c r="AF133" s="180">
        <v>7.5960000000000001</v>
      </c>
      <c r="AG133" s="180" t="s">
        <v>3840</v>
      </c>
      <c r="AH133" s="39" t="s">
        <v>3922</v>
      </c>
    </row>
    <row r="134" spans="2:34" ht="49.9" customHeight="1">
      <c r="B134" s="4"/>
      <c r="C134" s="32"/>
      <c r="D134" s="32"/>
      <c r="E134" s="484"/>
      <c r="F134" s="31" t="s">
        <v>3632</v>
      </c>
      <c r="G134" s="125" t="s">
        <v>1221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Form Work (3 times in use)</v>
      </c>
      <c r="M134" s="126" t="str">
        <f>VLOOKUP($G134,'WM-AR'!$A$7:$AK$1630,10,FALSE)</f>
        <v>Flat Form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 t="str">
        <f>VLOOKUP($G134,'WM-AR'!$A$7:$AK$1630,20,FALSE)</f>
        <v>Dressed Lumber, Plywood or Steel Form(Wood Planks are not Allowed) incl. Chamfer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</v>
      </c>
      <c r="AE134" s="181" t="s">
        <v>3925</v>
      </c>
      <c r="AF134" s="180">
        <v>51.567999999999998</v>
      </c>
      <c r="AG134" s="180" t="s">
        <v>3835</v>
      </c>
      <c r="AH134" s="39"/>
    </row>
    <row r="135" spans="2:34" ht="49.9" customHeight="1">
      <c r="B135" s="4"/>
      <c r="C135" s="32"/>
      <c r="D135" s="32"/>
      <c r="E135" s="482" t="s">
        <v>5382</v>
      </c>
      <c r="F135" s="31" t="s">
        <v>3681</v>
      </c>
      <c r="G135" s="125" t="s">
        <v>2202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Bitumen/Bituminous/Asphalt Coating</v>
      </c>
      <c r="M135" s="126">
        <f>VLOOKUP($G135,'WM-AR'!$A$7:$AK$1630,10,FALSE)</f>
        <v>0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3919</v>
      </c>
      <c r="AE135" s="181" t="s">
        <v>3931</v>
      </c>
      <c r="AF135" s="180">
        <v>166.648</v>
      </c>
      <c r="AG135" s="180" t="s">
        <v>3835</v>
      </c>
      <c r="AH135" s="39" t="s">
        <v>3933</v>
      </c>
    </row>
    <row r="136" spans="2:34" ht="49.9" customHeight="1">
      <c r="B136" s="4"/>
      <c r="C136" s="32"/>
      <c r="D136" s="32"/>
      <c r="E136" s="483"/>
      <c r="F136" s="31" t="s">
        <v>3682</v>
      </c>
      <c r="G136" s="125" t="s">
        <v>2206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Sheet Membrane</v>
      </c>
      <c r="M136" s="126" t="str">
        <f>VLOOKUP($G136,'WM-AR'!$A$7:$AK$1630,10,FALSE)</f>
        <v>Adhesive Rubber Sheet or Bitumen Polyethylene Laminated Waterproofing Membrane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 t="str">
        <f>VLOOKUP($G136,'WM-AR'!$A$7:$AK$1630,26,FALSE)</f>
        <v>THK=(  )mm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4014</v>
      </c>
      <c r="AE136" s="181" t="s">
        <v>3926</v>
      </c>
      <c r="AF136" s="180">
        <v>109.108</v>
      </c>
      <c r="AG136" s="180" t="s">
        <v>3835</v>
      </c>
      <c r="AH136" s="39" t="s">
        <v>3933</v>
      </c>
    </row>
    <row r="137" spans="2:34" ht="49.9" customHeight="1">
      <c r="B137" s="4"/>
      <c r="C137" s="32"/>
      <c r="D137" s="32"/>
      <c r="E137" s="484"/>
      <c r="F137" s="31" t="s">
        <v>3684</v>
      </c>
      <c r="G137" s="125" t="s">
        <v>2209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Memebrane Protection Board</v>
      </c>
      <c r="M137" s="126" t="str">
        <f>VLOOKUP($G137,'WM-AR'!$A$7:$AK$1630,10,FALSE)</f>
        <v>Bitumen Impregnated Fiberboard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3933</v>
      </c>
    </row>
    <row r="138" spans="2:34" ht="49.9" customHeight="1">
      <c r="B138" s="4"/>
      <c r="C138" s="12"/>
      <c r="D138" s="12"/>
      <c r="E138" s="482" t="s">
        <v>5381</v>
      </c>
      <c r="F138" s="31" t="s">
        <v>3905</v>
      </c>
      <c r="G138" s="125" t="s">
        <v>1078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Excavation</v>
      </c>
      <c r="M138" s="126" t="str">
        <f>VLOOKUP($G138,'WM-AR'!$A$7:$AK$1630,10,FALSE)</f>
        <v>Soil, Mech.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 t="str">
        <f>VLOOKUP($G138,'WM-AR'!$A$7:$AK$1630,22,FALSE)</f>
        <v>2.0M &lt; D ≤ 4.0M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3844</v>
      </c>
      <c r="AE138" s="179" t="s">
        <v>5283</v>
      </c>
      <c r="AF138" s="180">
        <v>277.77199999999999</v>
      </c>
      <c r="AG138" s="180" t="s">
        <v>3834</v>
      </c>
      <c r="AH138" s="33" t="s">
        <v>5284</v>
      </c>
    </row>
    <row r="139" spans="2:34" ht="49.9" customHeight="1">
      <c r="B139" s="4"/>
      <c r="C139" s="12"/>
      <c r="D139" s="12"/>
      <c r="E139" s="483"/>
      <c r="F139" s="31" t="s">
        <v>3906</v>
      </c>
      <c r="G139" s="125" t="s">
        <v>1086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Backfill</v>
      </c>
      <c r="M139" s="126" t="str">
        <f>VLOOKUP($G139,'WM-AR'!$A$7:$AK$1630,10,FALSE)</f>
        <v>Re-use, Soil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 t="str">
        <f>VLOOKUP($G139,'WM-AR'!$A$7:$AK$1630,30,FALSE)</f>
        <v>Compaction=(  )%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3845</v>
      </c>
      <c r="AE139" s="179" t="s">
        <v>5708</v>
      </c>
      <c r="AF139" s="180">
        <v>227.774</v>
      </c>
      <c r="AG139" s="180" t="s">
        <v>3834</v>
      </c>
      <c r="AH139" s="33" t="s">
        <v>5284</v>
      </c>
    </row>
    <row r="140" spans="2:34" ht="49.9" customHeight="1">
      <c r="B140" s="4"/>
      <c r="C140" s="12"/>
      <c r="D140" s="12"/>
      <c r="E140" s="484"/>
      <c r="F140" s="31" t="s">
        <v>3907</v>
      </c>
      <c r="G140" s="125" t="s">
        <v>1090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Disposal</v>
      </c>
      <c r="M140" s="126" t="str">
        <f>VLOOKUP($G140,'WM-AR'!$A$7:$AK$1630,10,FALSE)</f>
        <v>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 t="str">
        <f>VLOOKUP($G140,'WM-AR'!$A$7:$AK$1630,28,FALSE)</f>
        <v>Disposal Distance=Appx. (  )km from Site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3846</v>
      </c>
      <c r="AE140" s="179" t="s">
        <v>5709</v>
      </c>
      <c r="AF140" s="180">
        <v>49.997999999999998</v>
      </c>
      <c r="AG140" s="180" t="s">
        <v>3834</v>
      </c>
      <c r="AH140" s="33" t="s">
        <v>5284</v>
      </c>
    </row>
    <row r="141" spans="2:34" ht="34.9" customHeight="1">
      <c r="B141" s="4"/>
      <c r="C141" s="7"/>
      <c r="D141" s="8"/>
      <c r="E141" s="8"/>
      <c r="F141" s="173" t="s">
        <v>3930</v>
      </c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348"/>
      <c r="C142" s="349" t="s">
        <v>3730</v>
      </c>
      <c r="D142" s="347" t="s">
        <v>5304</v>
      </c>
      <c r="E142" s="180" t="s">
        <v>5295</v>
      </c>
      <c r="F142" s="123" t="s">
        <v>5692</v>
      </c>
      <c r="G142" s="45"/>
      <c r="H142" s="45"/>
      <c r="I142" s="45"/>
      <c r="J142" s="45"/>
      <c r="K142" s="45"/>
      <c r="L142" s="46"/>
      <c r="M142" s="58"/>
      <c r="N142" s="59"/>
      <c r="O142" s="59"/>
      <c r="P142" s="59"/>
      <c r="Q142" s="59"/>
      <c r="R142" s="59"/>
      <c r="S142" s="59"/>
      <c r="T142" s="60"/>
      <c r="U142" s="14"/>
      <c r="V142" s="14"/>
      <c r="W142" s="14"/>
      <c r="X142" s="14"/>
      <c r="Y142" s="14"/>
      <c r="Z142" s="14"/>
      <c r="AA142" s="14"/>
      <c r="AB142" s="14"/>
      <c r="AC142" s="14"/>
      <c r="AD142" s="124" t="s">
        <v>3732</v>
      </c>
      <c r="AE142" s="154"/>
      <c r="AF142" s="154"/>
      <c r="AG142" s="154"/>
      <c r="AH142" s="11"/>
    </row>
    <row r="143" spans="2:34" ht="49.9" customHeight="1">
      <c r="B143" s="5"/>
      <c r="C143" s="85"/>
      <c r="D143" s="85"/>
      <c r="E143" s="482" t="s">
        <v>5383</v>
      </c>
      <c r="F143" s="31" t="s">
        <v>5791</v>
      </c>
      <c r="G143" s="125" t="s">
        <v>5792</v>
      </c>
      <c r="H143" s="126"/>
      <c r="I143" s="126" t="str">
        <f>VLOOKUP($G143,'WM-AR'!$A$7:$AK$1630,34,FALSE)</f>
        <v>M3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Structural Concrete</v>
      </c>
      <c r="M143" s="126">
        <f>VLOOKUP($G143,'WM-AR'!$A$7:$AK$1630,10,FALSE)</f>
        <v>0</v>
      </c>
      <c r="N143" s="126" t="str">
        <f>VLOOKUP($G143,'WM-AR'!$A$7:$AK$1630,12,FALSE)</f>
        <v>Cement Type-5</v>
      </c>
      <c r="O143" s="126" t="str">
        <f>VLOOKUP($G143,'WM-AR'!$A$7:$AK$1630,14,FALSE)</f>
        <v>20MPa &lt; F'c (Cylinder Strength) ≤ 25MPa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3723</v>
      </c>
      <c r="AE143" s="179" t="s">
        <v>3897</v>
      </c>
      <c r="AF143" s="182">
        <v>105.6</v>
      </c>
      <c r="AG143" s="182" t="s">
        <v>3834</v>
      </c>
      <c r="AH143" s="33"/>
    </row>
    <row r="144" spans="2:34" ht="49.9" customHeight="1">
      <c r="B144" s="4"/>
      <c r="C144" s="32"/>
      <c r="D144" s="32"/>
      <c r="E144" s="483"/>
      <c r="F144" s="31" t="s">
        <v>5794</v>
      </c>
      <c r="G144" s="125" t="s">
        <v>5793</v>
      </c>
      <c r="H144" s="126"/>
      <c r="I144" s="126" t="str">
        <f>VLOOKUP($G144,'WM-AR'!$A$7:$AK$1630,34,FALSE)</f>
        <v>TON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Rebar Work</v>
      </c>
      <c r="M144" s="126" t="str">
        <f>VLOOKUP($G144,'WM-AR'!$A$7:$AK$1630,10,FALSE)</f>
        <v>Deformed Bar (Non-Coat.)</v>
      </c>
      <c r="N144" s="126">
        <f>VLOOKUP($G144,'WM-AR'!$A$7:$AK$1630,12,FALSE)</f>
        <v>0</v>
      </c>
      <c r="O144" s="126" t="str">
        <f>VLOOKUP($G144,'WM-AR'!$A$7:$AK$1630,14,FALSE)</f>
        <v>400MPa&lt;Fy≤470MPa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3724</v>
      </c>
      <c r="AE144" s="181" t="s">
        <v>3929</v>
      </c>
      <c r="AF144" s="180">
        <v>12.672000000000001</v>
      </c>
      <c r="AG144" s="180" t="s">
        <v>3840</v>
      </c>
      <c r="AH144" s="39" t="s">
        <v>3922</v>
      </c>
    </row>
    <row r="145" spans="2:34" ht="49.9" customHeight="1">
      <c r="B145" s="4"/>
      <c r="C145" s="32"/>
      <c r="D145" s="32"/>
      <c r="E145" s="484"/>
      <c r="F145" s="31" t="s">
        <v>5809</v>
      </c>
      <c r="G145" s="125" t="s">
        <v>5802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Form Work (3 times in use)</v>
      </c>
      <c r="M145" s="126" t="str">
        <f>VLOOKUP($G145,'WM-AR'!$A$7:$AK$1630,10,FALSE)</f>
        <v>Flat Form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 t="str">
        <f>VLOOKUP($G145,'WM-AR'!$A$7:$AK$1630,20,FALSE)</f>
        <v>Dressed Lumber, Plywood or Steel Form(Wood Planks are not Allowed) incl. Chamfer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</v>
      </c>
      <c r="AE145" s="181" t="s">
        <v>3925</v>
      </c>
      <c r="AF145" s="180">
        <v>105.6</v>
      </c>
      <c r="AG145" s="180" t="s">
        <v>3835</v>
      </c>
      <c r="AH145" s="39"/>
    </row>
    <row r="146" spans="2:34" ht="49.9" customHeight="1">
      <c r="B146" s="4"/>
      <c r="C146" s="32"/>
      <c r="D146" s="32"/>
      <c r="E146" s="482" t="s">
        <v>5382</v>
      </c>
      <c r="F146" s="31" t="s">
        <v>5810</v>
      </c>
      <c r="G146" s="125" t="s">
        <v>5803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Bitumen/Bituminous/Asphalt Coating</v>
      </c>
      <c r="M146" s="126">
        <f>VLOOKUP($G146,'WM-AR'!$A$7:$AK$1630,10,FALSE)</f>
        <v>0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3919</v>
      </c>
      <c r="AE146" s="181" t="s">
        <v>3931</v>
      </c>
      <c r="AF146" s="180">
        <v>297.60000000000002</v>
      </c>
      <c r="AG146" s="180" t="s">
        <v>3835</v>
      </c>
      <c r="AH146" s="39" t="s">
        <v>3933</v>
      </c>
    </row>
    <row r="147" spans="2:34" ht="49.9" customHeight="1">
      <c r="B147" s="4"/>
      <c r="C147" s="32"/>
      <c r="D147" s="32"/>
      <c r="E147" s="483"/>
      <c r="F147" s="31" t="s">
        <v>5811</v>
      </c>
      <c r="G147" s="125" t="s">
        <v>5804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Sheet Membrane</v>
      </c>
      <c r="M147" s="126" t="str">
        <f>VLOOKUP($G147,'WM-AR'!$A$7:$AK$1630,10,FALSE)</f>
        <v>Adhesive Rubber Sheet or Bitumen Polyethylene Laminated Waterproofing Membrane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 t="str">
        <f>VLOOKUP($G147,'WM-AR'!$A$7:$AK$1630,26,FALSE)</f>
        <v>THK=(  )mm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4014</v>
      </c>
      <c r="AE147" s="181" t="s">
        <v>3926</v>
      </c>
      <c r="AF147" s="180">
        <v>201.6</v>
      </c>
      <c r="AG147" s="180" t="s">
        <v>3835</v>
      </c>
      <c r="AH147" s="39" t="s">
        <v>3933</v>
      </c>
    </row>
    <row r="148" spans="2:34" ht="49.9" customHeight="1">
      <c r="B148" s="4"/>
      <c r="C148" s="32"/>
      <c r="D148" s="32"/>
      <c r="E148" s="484"/>
      <c r="F148" s="31" t="s">
        <v>5812</v>
      </c>
      <c r="G148" s="125" t="s">
        <v>5805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Memebrane Protection Board</v>
      </c>
      <c r="M148" s="126" t="str">
        <f>VLOOKUP($G148,'WM-AR'!$A$7:$AK$1630,10,FALSE)</f>
        <v>Bitumen Impregnated Fiberboard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3933</v>
      </c>
    </row>
    <row r="149" spans="2:34" ht="49.9" customHeight="1">
      <c r="B149" s="4"/>
      <c r="C149" s="12"/>
      <c r="D149" s="12"/>
      <c r="E149" s="482" t="s">
        <v>5381</v>
      </c>
      <c r="F149" s="31" t="s">
        <v>5813</v>
      </c>
      <c r="G149" s="125" t="s">
        <v>5806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Excavation</v>
      </c>
      <c r="M149" s="126" t="str">
        <f>VLOOKUP($G149,'WM-AR'!$A$7:$AK$1630,10,FALSE)</f>
        <v>Soil, Mech.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 t="str">
        <f>VLOOKUP($G149,'WM-AR'!$A$7:$AK$1630,22,FALSE)</f>
        <v>2.0M &lt; D ≤ 4.0M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3844</v>
      </c>
      <c r="AE149" s="179" t="s">
        <v>5283</v>
      </c>
      <c r="AF149" s="180">
        <v>463.43400000000003</v>
      </c>
      <c r="AG149" s="180" t="s">
        <v>3834</v>
      </c>
      <c r="AH149" s="33" t="s">
        <v>5284</v>
      </c>
    </row>
    <row r="150" spans="2:34" ht="49.9" customHeight="1">
      <c r="B150" s="4"/>
      <c r="C150" s="12"/>
      <c r="D150" s="12"/>
      <c r="E150" s="483"/>
      <c r="F150" s="31" t="s">
        <v>5814</v>
      </c>
      <c r="G150" s="125" t="s">
        <v>5807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Backfill</v>
      </c>
      <c r="M150" s="126" t="str">
        <f>VLOOKUP($G150,'WM-AR'!$A$7:$AK$1630,10,FALSE)</f>
        <v>Re-use, Soil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 t="str">
        <f>VLOOKUP($G150,'WM-AR'!$A$7:$AK$1630,30,FALSE)</f>
        <v>Compaction=(  )%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3845</v>
      </c>
      <c r="AE150" s="179" t="s">
        <v>5708</v>
      </c>
      <c r="AF150" s="180">
        <v>380.02199999999999</v>
      </c>
      <c r="AG150" s="180" t="s">
        <v>3834</v>
      </c>
      <c r="AH150" s="33" t="s">
        <v>5284</v>
      </c>
    </row>
    <row r="151" spans="2:34" ht="49.9" customHeight="1">
      <c r="B151" s="4"/>
      <c r="C151" s="12"/>
      <c r="D151" s="12"/>
      <c r="E151" s="484"/>
      <c r="F151" s="31" t="s">
        <v>5815</v>
      </c>
      <c r="G151" s="125" t="s">
        <v>5808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Disposal</v>
      </c>
      <c r="M151" s="126" t="str">
        <f>VLOOKUP($G151,'WM-AR'!$A$7:$AK$1630,10,FALSE)</f>
        <v>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 t="str">
        <f>VLOOKUP($G151,'WM-AR'!$A$7:$AK$1630,28,FALSE)</f>
        <v>Disposal Distance=Appx. (  )km from Site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3846</v>
      </c>
      <c r="AE151" s="179" t="s">
        <v>5709</v>
      </c>
      <c r="AF151" s="180">
        <v>83.418000000000006</v>
      </c>
      <c r="AG151" s="180" t="s">
        <v>3834</v>
      </c>
      <c r="AH151" s="33" t="s">
        <v>5284</v>
      </c>
    </row>
    <row r="152" spans="2:34" ht="34.9" customHeight="1">
      <c r="B152" s="4"/>
      <c r="C152" s="7"/>
      <c r="D152" s="8"/>
      <c r="E152" s="8"/>
      <c r="F152" s="173" t="s">
        <v>3930</v>
      </c>
      <c r="G152" s="9"/>
      <c r="H152" s="14"/>
      <c r="I152" s="14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  <c r="AA152" s="14"/>
      <c r="AB152" s="14"/>
      <c r="AC152" s="14"/>
      <c r="AD152" s="5"/>
      <c r="AE152" s="156"/>
      <c r="AF152" s="156"/>
      <c r="AG152" s="156"/>
      <c r="AH152" s="10"/>
    </row>
    <row r="153" spans="2:34" ht="34.9" customHeight="1">
      <c r="B153" s="348"/>
      <c r="C153" s="349" t="s">
        <v>3730</v>
      </c>
      <c r="D153" s="347" t="s">
        <v>5357</v>
      </c>
      <c r="E153" s="180" t="s">
        <v>5295</v>
      </c>
      <c r="F153" s="123" t="s">
        <v>5693</v>
      </c>
      <c r="G153" s="45"/>
      <c r="H153" s="45"/>
      <c r="I153" s="45"/>
      <c r="J153" s="45"/>
      <c r="K153" s="45"/>
      <c r="L153" s="46"/>
      <c r="M153" s="58"/>
      <c r="N153" s="59"/>
      <c r="O153" s="59"/>
      <c r="P153" s="59"/>
      <c r="Q153" s="59"/>
      <c r="R153" s="59"/>
      <c r="S153" s="59"/>
      <c r="T153" s="60"/>
      <c r="U153" s="14"/>
      <c r="V153" s="14"/>
      <c r="W153" s="14"/>
      <c r="X153" s="14"/>
      <c r="Y153" s="14"/>
      <c r="Z153" s="14"/>
      <c r="AA153" s="14"/>
      <c r="AB153" s="14"/>
      <c r="AC153" s="14"/>
      <c r="AD153" s="124" t="s">
        <v>3732</v>
      </c>
      <c r="AE153" s="154"/>
      <c r="AF153" s="154"/>
      <c r="AG153" s="154"/>
      <c r="AH153" s="11"/>
    </row>
    <row r="154" spans="2:34" ht="49.9" customHeight="1">
      <c r="B154" s="5"/>
      <c r="C154" s="85"/>
      <c r="D154" s="85"/>
      <c r="E154" s="482" t="s">
        <v>5383</v>
      </c>
      <c r="F154" s="31" t="s">
        <v>3847</v>
      </c>
      <c r="G154" s="125" t="s">
        <v>1216</v>
      </c>
      <c r="H154" s="126"/>
      <c r="I154" s="126" t="str">
        <f>VLOOKUP($G154,'WM-AR'!$A$7:$AK$1630,34,FALSE)</f>
        <v>M3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Structural Concrete</v>
      </c>
      <c r="M154" s="126">
        <f>VLOOKUP($G154,'WM-AR'!$A$7:$AK$1630,10,FALSE)</f>
        <v>0</v>
      </c>
      <c r="N154" s="126" t="str">
        <f>VLOOKUP($G154,'WM-AR'!$A$7:$AK$1630,12,FALSE)</f>
        <v>Cement Type-5</v>
      </c>
      <c r="O154" s="126" t="str">
        <f>VLOOKUP($G154,'WM-AR'!$A$7:$AK$1630,14,FALSE)</f>
        <v>20MPa &lt; F'c (Cylinder Strength) ≤ 25MPa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3723</v>
      </c>
      <c r="AE154" s="179" t="s">
        <v>3897</v>
      </c>
      <c r="AF154" s="182">
        <v>118.264</v>
      </c>
      <c r="AG154" s="182" t="s">
        <v>3834</v>
      </c>
      <c r="AH154" s="33"/>
    </row>
    <row r="155" spans="2:34" ht="49.9" customHeight="1">
      <c r="B155" s="4"/>
      <c r="C155" s="32"/>
      <c r="D155" s="32"/>
      <c r="E155" s="483"/>
      <c r="F155" s="31" t="s">
        <v>3848</v>
      </c>
      <c r="G155" s="125" t="s">
        <v>1228</v>
      </c>
      <c r="H155" s="126"/>
      <c r="I155" s="126" t="str">
        <f>VLOOKUP($G155,'WM-AR'!$A$7:$AK$1630,34,FALSE)</f>
        <v>TON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Rebar Work</v>
      </c>
      <c r="M155" s="126" t="str">
        <f>VLOOKUP($G155,'WM-AR'!$A$7:$AK$1630,10,FALSE)</f>
        <v>Deformed Bar (Non-Coat.)</v>
      </c>
      <c r="N155" s="126">
        <f>VLOOKUP($G155,'WM-AR'!$A$7:$AK$1630,12,FALSE)</f>
        <v>0</v>
      </c>
      <c r="O155" s="126" t="str">
        <f>VLOOKUP($G155,'WM-AR'!$A$7:$AK$1630,14,FALSE)</f>
        <v>400MPa&lt;Fy≤470MPa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3724</v>
      </c>
      <c r="AE155" s="181" t="s">
        <v>3929</v>
      </c>
      <c r="AF155" s="180">
        <v>14.191000000000001</v>
      </c>
      <c r="AG155" s="180" t="s">
        <v>3840</v>
      </c>
      <c r="AH155" s="39" t="s">
        <v>3922</v>
      </c>
    </row>
    <row r="156" spans="2:34" ht="49.9" customHeight="1">
      <c r="B156" s="4"/>
      <c r="C156" s="32"/>
      <c r="D156" s="32"/>
      <c r="E156" s="484"/>
      <c r="F156" s="31" t="s">
        <v>3632</v>
      </c>
      <c r="G156" s="125" t="s">
        <v>1221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Form Work (3 times in use)</v>
      </c>
      <c r="M156" s="126" t="str">
        <f>VLOOKUP($G156,'WM-AR'!$A$7:$AK$1630,10,FALSE)</f>
        <v>Flat Form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 t="str">
        <f>VLOOKUP($G156,'WM-AR'!$A$7:$AK$1630,20,FALSE)</f>
        <v>Dressed Lumber, Plywood or Steel Form(Wood Planks are not Allowed) incl. Chamfer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</v>
      </c>
      <c r="AE156" s="181" t="s">
        <v>3925</v>
      </c>
      <c r="AF156" s="180">
        <v>94.335999999999999</v>
      </c>
      <c r="AG156" s="180" t="s">
        <v>3835</v>
      </c>
      <c r="AH156" s="39"/>
    </row>
    <row r="157" spans="2:34" ht="49.9" customHeight="1">
      <c r="B157" s="4"/>
      <c r="C157" s="32"/>
      <c r="D157" s="32"/>
      <c r="E157" s="482" t="s">
        <v>5382</v>
      </c>
      <c r="F157" s="31" t="s">
        <v>3681</v>
      </c>
      <c r="G157" s="125" t="s">
        <v>2202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Bitumen/Bituminous/Asphalt Coating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3919</v>
      </c>
      <c r="AE157" s="181" t="s">
        <v>3931</v>
      </c>
      <c r="AF157" s="180">
        <v>309.37599999999998</v>
      </c>
      <c r="AG157" s="180" t="s">
        <v>3835</v>
      </c>
      <c r="AH157" s="39" t="s">
        <v>3933</v>
      </c>
    </row>
    <row r="158" spans="2:34" ht="49.9" customHeight="1">
      <c r="B158" s="4"/>
      <c r="C158" s="32"/>
      <c r="D158" s="32"/>
      <c r="E158" s="483"/>
      <c r="F158" s="31" t="s">
        <v>3682</v>
      </c>
      <c r="G158" s="125" t="s">
        <v>2206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Sheet Membrane</v>
      </c>
      <c r="M158" s="126" t="str">
        <f>VLOOKUP($G158,'WM-AR'!$A$7:$AK$1630,10,FALSE)</f>
        <v>Adhesive Rubber Sheet or Bitumen Polyethylene Laminated Waterproofing Membrane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 t="str">
        <f>VLOOKUP($G158,'WM-AR'!$A$7:$AK$1630,26,FALSE)</f>
        <v>THK=(  )mm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4014</v>
      </c>
      <c r="AE158" s="181" t="s">
        <v>3926</v>
      </c>
      <c r="AF158" s="180">
        <v>201.85599999999999</v>
      </c>
      <c r="AG158" s="180" t="s">
        <v>3835</v>
      </c>
      <c r="AH158" s="39" t="s">
        <v>3933</v>
      </c>
    </row>
    <row r="159" spans="2:34" ht="49.9" customHeight="1">
      <c r="B159" s="4"/>
      <c r="C159" s="32"/>
      <c r="D159" s="32"/>
      <c r="E159" s="484"/>
      <c r="F159" s="31" t="s">
        <v>3684</v>
      </c>
      <c r="G159" s="125" t="s">
        <v>2209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Memebrane Protection Board</v>
      </c>
      <c r="M159" s="126" t="str">
        <f>VLOOKUP($G159,'WM-AR'!$A$7:$AK$1630,10,FALSE)</f>
        <v>Bitumen Impregnated Fiberboard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3933</v>
      </c>
    </row>
    <row r="160" spans="2:34" ht="49.9" customHeight="1">
      <c r="B160" s="4"/>
      <c r="C160" s="12"/>
      <c r="D160" s="12"/>
      <c r="E160" s="482" t="s">
        <v>5381</v>
      </c>
      <c r="F160" s="31" t="s">
        <v>3905</v>
      </c>
      <c r="G160" s="125" t="s">
        <v>1078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Excavation</v>
      </c>
      <c r="M160" s="126" t="str">
        <f>VLOOKUP($G160,'WM-AR'!$A$7:$AK$1630,10,FALSE)</f>
        <v>Soil, Mech.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 t="str">
        <f>VLOOKUP($G160,'WM-AR'!$A$7:$AK$1630,22,FALSE)</f>
        <v>2.0M &lt; D ≤ 4.0M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3844</v>
      </c>
      <c r="AE160" s="179" t="s">
        <v>5283</v>
      </c>
      <c r="AF160" s="180">
        <v>519.048</v>
      </c>
      <c r="AG160" s="180" t="s">
        <v>3834</v>
      </c>
      <c r="AH160" s="33" t="s">
        <v>5284</v>
      </c>
    </row>
    <row r="161" spans="2:34" ht="49.9" customHeight="1">
      <c r="B161" s="4"/>
      <c r="C161" s="12"/>
      <c r="D161" s="12"/>
      <c r="E161" s="483"/>
      <c r="F161" s="31" t="s">
        <v>3906</v>
      </c>
      <c r="G161" s="125" t="s">
        <v>1086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Backfill</v>
      </c>
      <c r="M161" s="126" t="str">
        <f>VLOOKUP($G161,'WM-AR'!$A$7:$AK$1630,10,FALSE)</f>
        <v>Re-use, Soil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 t="str">
        <f>VLOOKUP($G161,'WM-AR'!$A$7:$AK$1630,30,FALSE)</f>
        <v>Compaction=(  )%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3845</v>
      </c>
      <c r="AE161" s="179" t="s">
        <v>5708</v>
      </c>
      <c r="AF161" s="180">
        <v>425.62</v>
      </c>
      <c r="AG161" s="180" t="s">
        <v>3834</v>
      </c>
      <c r="AH161" s="33" t="s">
        <v>5284</v>
      </c>
    </row>
    <row r="162" spans="2:34" ht="49.9" customHeight="1">
      <c r="B162" s="4"/>
      <c r="C162" s="12"/>
      <c r="D162" s="12"/>
      <c r="E162" s="484"/>
      <c r="F162" s="31" t="s">
        <v>3907</v>
      </c>
      <c r="G162" s="125" t="s">
        <v>1090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Disposal</v>
      </c>
      <c r="M162" s="126" t="str">
        <f>VLOOKUP($G162,'WM-AR'!$A$7:$AK$1630,10,FALSE)</f>
        <v>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 t="str">
        <f>VLOOKUP($G162,'WM-AR'!$A$7:$AK$1630,28,FALSE)</f>
        <v>Disposal Distance=Appx. (  )km from Site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3846</v>
      </c>
      <c r="AE162" s="179" t="s">
        <v>5709</v>
      </c>
      <c r="AF162" s="180">
        <v>93.427999999999997</v>
      </c>
      <c r="AG162" s="180" t="s">
        <v>3834</v>
      </c>
      <c r="AH162" s="33" t="s">
        <v>5284</v>
      </c>
    </row>
    <row r="163" spans="2:34" ht="34.9" customHeight="1">
      <c r="B163" s="4"/>
      <c r="C163" s="7"/>
      <c r="D163" s="8"/>
      <c r="E163" s="8"/>
      <c r="F163" s="173" t="s">
        <v>3930</v>
      </c>
      <c r="G163" s="9"/>
      <c r="H163" s="14"/>
      <c r="I163" s="14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  <c r="AA163" s="14"/>
      <c r="AB163" s="14"/>
      <c r="AC163" s="14"/>
      <c r="AD163" s="5"/>
      <c r="AE163" s="156"/>
      <c r="AF163" s="156"/>
      <c r="AG163" s="156"/>
      <c r="AH163" s="10"/>
    </row>
    <row r="164" spans="2:34" ht="34.9" customHeight="1">
      <c r="B164" s="348"/>
      <c r="C164" s="349" t="s">
        <v>3730</v>
      </c>
      <c r="D164" s="347" t="s">
        <v>5357</v>
      </c>
      <c r="E164" s="180" t="s">
        <v>5378</v>
      </c>
      <c r="F164" s="123" t="s">
        <v>5694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3732</v>
      </c>
      <c r="AE164" s="154"/>
      <c r="AF164" s="154"/>
      <c r="AG164" s="154"/>
      <c r="AH164" s="11"/>
    </row>
    <row r="165" spans="2:34" ht="49.9" customHeight="1">
      <c r="B165" s="5"/>
      <c r="C165" s="85"/>
      <c r="D165" s="85"/>
      <c r="E165" s="482" t="s">
        <v>5383</v>
      </c>
      <c r="F165" s="31" t="s">
        <v>3847</v>
      </c>
      <c r="G165" s="125" t="s">
        <v>1216</v>
      </c>
      <c r="H165" s="126"/>
      <c r="I165" s="126" t="str">
        <f>VLOOKUP($G165,'WM-AR'!$A$7:$AK$1630,34,FALSE)</f>
        <v>M3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Structural Concrete</v>
      </c>
      <c r="M165" s="126">
        <f>VLOOKUP($G165,'WM-AR'!$A$7:$AK$1630,10,FALSE)</f>
        <v>0</v>
      </c>
      <c r="N165" s="126" t="str">
        <f>VLOOKUP($G165,'WM-AR'!$A$7:$AK$1630,12,FALSE)</f>
        <v>Cement Type-5</v>
      </c>
      <c r="O165" s="126" t="str">
        <f>VLOOKUP($G165,'WM-AR'!$A$7:$AK$1630,14,FALSE)</f>
        <v>20MPa &lt; F'c (Cylinder Strength) ≤ 25MPa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3723</v>
      </c>
      <c r="AE165" s="179" t="s">
        <v>3897</v>
      </c>
      <c r="AF165" s="182">
        <v>72.334999999999994</v>
      </c>
      <c r="AG165" s="182" t="s">
        <v>3834</v>
      </c>
      <c r="AH165" s="33"/>
    </row>
    <row r="166" spans="2:34" ht="49.9" customHeight="1">
      <c r="B166" s="4"/>
      <c r="C166" s="32"/>
      <c r="D166" s="32"/>
      <c r="E166" s="483"/>
      <c r="F166" s="31" t="s">
        <v>3848</v>
      </c>
      <c r="G166" s="125" t="s">
        <v>1228</v>
      </c>
      <c r="H166" s="126"/>
      <c r="I166" s="126" t="str">
        <f>VLOOKUP($G166,'WM-AR'!$A$7:$AK$1630,34,FALSE)</f>
        <v>TON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Rebar Work</v>
      </c>
      <c r="M166" s="126" t="str">
        <f>VLOOKUP($G166,'WM-AR'!$A$7:$AK$1630,10,FALSE)</f>
        <v>Deformed Bar (Non-Coat.)</v>
      </c>
      <c r="N166" s="126">
        <f>VLOOKUP($G166,'WM-AR'!$A$7:$AK$1630,12,FALSE)</f>
        <v>0</v>
      </c>
      <c r="O166" s="126" t="str">
        <f>VLOOKUP($G166,'WM-AR'!$A$7:$AK$1630,14,FALSE)</f>
        <v>400MPa&lt;Fy≤470MPa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3724</v>
      </c>
      <c r="AE166" s="181" t="s">
        <v>3929</v>
      </c>
      <c r="AF166" s="180">
        <v>8.68</v>
      </c>
      <c r="AG166" s="180" t="s">
        <v>3840</v>
      </c>
      <c r="AH166" s="39" t="s">
        <v>3922</v>
      </c>
    </row>
    <row r="167" spans="2:34" ht="49.9" customHeight="1">
      <c r="B167" s="4"/>
      <c r="C167" s="32"/>
      <c r="D167" s="32"/>
      <c r="E167" s="484"/>
      <c r="F167" s="31" t="s">
        <v>3632</v>
      </c>
      <c r="G167" s="125" t="s">
        <v>1221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Form Work (3 times in use)</v>
      </c>
      <c r="M167" s="126" t="str">
        <f>VLOOKUP($G167,'WM-AR'!$A$7:$AK$1630,10,FALSE)</f>
        <v>Flat Form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 t="str">
        <f>VLOOKUP($G167,'WM-AR'!$A$7:$AK$1630,20,FALSE)</f>
        <v>Dressed Lumber, Plywood or Steel Form(Wood Planks are not Allowed) incl. Chamfer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</v>
      </c>
      <c r="AE167" s="181" t="s">
        <v>3925</v>
      </c>
      <c r="AF167" s="180">
        <v>53.768000000000001</v>
      </c>
      <c r="AG167" s="180" t="s">
        <v>3835</v>
      </c>
      <c r="AH167" s="39"/>
    </row>
    <row r="168" spans="2:34" ht="49.9" customHeight="1">
      <c r="B168" s="4"/>
      <c r="C168" s="32"/>
      <c r="D168" s="32"/>
      <c r="E168" s="482" t="s">
        <v>5382</v>
      </c>
      <c r="F168" s="31" t="s">
        <v>3681</v>
      </c>
      <c r="G168" s="125" t="s">
        <v>2202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Bitumen/Bituminous/Asphalt Coating</v>
      </c>
      <c r="M168" s="126">
        <f>VLOOKUP($G168,'WM-AR'!$A$7:$AK$1630,10,FALSE)</f>
        <v>0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3919</v>
      </c>
      <c r="AE168" s="181" t="s">
        <v>3931</v>
      </c>
      <c r="AF168" s="180">
        <v>185.28800000000001</v>
      </c>
      <c r="AG168" s="180" t="s">
        <v>3835</v>
      </c>
      <c r="AH168" s="39" t="s">
        <v>3933</v>
      </c>
    </row>
    <row r="169" spans="2:34" ht="49.9" customHeight="1">
      <c r="B169" s="4"/>
      <c r="C169" s="32"/>
      <c r="D169" s="32"/>
      <c r="E169" s="483"/>
      <c r="F169" s="31" t="s">
        <v>3682</v>
      </c>
      <c r="G169" s="125" t="s">
        <v>2206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Sheet Membrane</v>
      </c>
      <c r="M169" s="126" t="str">
        <f>VLOOKUP($G169,'WM-AR'!$A$7:$AK$1630,10,FALSE)</f>
        <v>Adhesive Rubber Sheet or Bitumen Polyethylene Laminated Waterproofing Membrane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THK=(  )mm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4014</v>
      </c>
      <c r="AE169" s="181" t="s">
        <v>3926</v>
      </c>
      <c r="AF169" s="180">
        <v>119.52800000000001</v>
      </c>
      <c r="AG169" s="180" t="s">
        <v>3835</v>
      </c>
      <c r="AH169" s="39" t="s">
        <v>3933</v>
      </c>
    </row>
    <row r="170" spans="2:34" ht="49.9" customHeight="1">
      <c r="B170" s="4"/>
      <c r="C170" s="32"/>
      <c r="D170" s="32"/>
      <c r="E170" s="484"/>
      <c r="F170" s="31" t="s">
        <v>3684</v>
      </c>
      <c r="G170" s="125" t="s">
        <v>2209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Memebrane Protection Board</v>
      </c>
      <c r="M170" s="126" t="str">
        <f>VLOOKUP($G170,'WM-AR'!$A$7:$AK$1630,10,FALSE)</f>
        <v>Bitumen Impregnated Fiberboard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3933</v>
      </c>
    </row>
    <row r="171" spans="2:34" ht="49.9" customHeight="1">
      <c r="B171" s="4"/>
      <c r="C171" s="12"/>
      <c r="D171" s="12"/>
      <c r="E171" s="482" t="s">
        <v>5381</v>
      </c>
      <c r="F171" s="31" t="s">
        <v>3905</v>
      </c>
      <c r="G171" s="125" t="s">
        <v>1078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Excavation</v>
      </c>
      <c r="M171" s="126" t="str">
        <f>VLOOKUP($G171,'WM-AR'!$A$7:$AK$1630,10,FALSE)</f>
        <v>Soil, Mech.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 t="str">
        <f>VLOOKUP($G171,'WM-AR'!$A$7:$AK$1630,22,FALSE)</f>
        <v>2.0M &lt; D ≤ 4.0M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3844</v>
      </c>
      <c r="AE171" s="179" t="s">
        <v>5283</v>
      </c>
      <c r="AF171" s="180">
        <v>317.45400000000001</v>
      </c>
      <c r="AG171" s="180" t="s">
        <v>3834</v>
      </c>
      <c r="AH171" s="33" t="s">
        <v>5284</v>
      </c>
    </row>
    <row r="172" spans="2:34" ht="49.9" customHeight="1">
      <c r="B172" s="4"/>
      <c r="C172" s="12"/>
      <c r="D172" s="12"/>
      <c r="E172" s="483"/>
      <c r="F172" s="31" t="s">
        <v>3906</v>
      </c>
      <c r="G172" s="125" t="s">
        <v>1086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Backfill</v>
      </c>
      <c r="M172" s="126" t="str">
        <f>VLOOKUP($G172,'WM-AR'!$A$7:$AK$1630,10,FALSE)</f>
        <v>Re-use, Soil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 t="str">
        <f>VLOOKUP($G172,'WM-AR'!$A$7:$AK$1630,30,FALSE)</f>
        <v>Compaction=(  )%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3845</v>
      </c>
      <c r="AE172" s="179" t="s">
        <v>5708</v>
      </c>
      <c r="AF172" s="180">
        <v>260.31400000000002</v>
      </c>
      <c r="AG172" s="180" t="s">
        <v>3834</v>
      </c>
      <c r="AH172" s="33" t="s">
        <v>5284</v>
      </c>
    </row>
    <row r="173" spans="2:34" ht="49.9" customHeight="1">
      <c r="B173" s="4"/>
      <c r="C173" s="12"/>
      <c r="D173" s="12"/>
      <c r="E173" s="484"/>
      <c r="F173" s="31" t="s">
        <v>3907</v>
      </c>
      <c r="G173" s="125" t="s">
        <v>1090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Disposal</v>
      </c>
      <c r="M173" s="126" t="str">
        <f>VLOOKUP($G173,'WM-AR'!$A$7:$AK$1630,10,FALSE)</f>
        <v>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 t="str">
        <f>VLOOKUP($G173,'WM-AR'!$A$7:$AK$1630,28,FALSE)</f>
        <v>Disposal Distance=Appx. (  )km from Site</v>
      </c>
      <c r="Y173" s="126">
        <f>VLOOKUP($G173,'WM-AR'!$A$7:$AK$1630,29,FALSE)</f>
        <v>0</v>
      </c>
      <c r="Z173" s="126">
        <f>VLOOKUP($G173,'WM-AR'!$A$7:$AK$1630,30,FALSE)</f>
        <v>0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3846</v>
      </c>
      <c r="AE173" s="179" t="s">
        <v>5709</v>
      </c>
      <c r="AF173" s="180">
        <v>57.14</v>
      </c>
      <c r="AG173" s="180" t="s">
        <v>3834</v>
      </c>
      <c r="AH173" s="33" t="s">
        <v>5284</v>
      </c>
    </row>
    <row r="174" spans="2:34" ht="34.9" customHeight="1">
      <c r="B174" s="4"/>
      <c r="C174" s="7"/>
      <c r="D174" s="8"/>
      <c r="E174" s="8"/>
      <c r="F174" s="173" t="s">
        <v>3930</v>
      </c>
      <c r="G174" s="9"/>
      <c r="H174" s="14"/>
      <c r="I174" s="14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  <c r="AB174" s="14"/>
      <c r="AC174" s="14"/>
      <c r="AD174" s="5"/>
      <c r="AE174" s="156"/>
      <c r="AF174" s="156"/>
      <c r="AG174" s="156"/>
      <c r="AH174" s="10"/>
    </row>
    <row r="175" spans="2:34" ht="34.9" customHeight="1">
      <c r="B175" s="348"/>
      <c r="C175" s="349" t="s">
        <v>3730</v>
      </c>
      <c r="D175" s="347" t="s">
        <v>5304</v>
      </c>
      <c r="E175" s="180" t="s">
        <v>5295</v>
      </c>
      <c r="F175" s="123" t="s">
        <v>5695</v>
      </c>
      <c r="G175" s="45"/>
      <c r="H175" s="45"/>
      <c r="I175" s="45"/>
      <c r="J175" s="45"/>
      <c r="K175" s="45"/>
      <c r="L175" s="46"/>
      <c r="M175" s="58"/>
      <c r="N175" s="59"/>
      <c r="O175" s="59"/>
      <c r="P175" s="59"/>
      <c r="Q175" s="59"/>
      <c r="R175" s="59"/>
      <c r="S175" s="59"/>
      <c r="T175" s="60"/>
      <c r="U175" s="14"/>
      <c r="V175" s="14"/>
      <c r="W175" s="14"/>
      <c r="X175" s="14"/>
      <c r="Y175" s="14"/>
      <c r="Z175" s="14"/>
      <c r="AA175" s="14"/>
      <c r="AB175" s="14"/>
      <c r="AC175" s="14"/>
      <c r="AD175" s="124" t="s">
        <v>3732</v>
      </c>
      <c r="AE175" s="154"/>
      <c r="AF175" s="154"/>
      <c r="AG175" s="154"/>
      <c r="AH175" s="11"/>
    </row>
    <row r="176" spans="2:34" ht="49.9" customHeight="1">
      <c r="B176" s="5"/>
      <c r="C176" s="85"/>
      <c r="D176" s="85"/>
      <c r="E176" s="482" t="s">
        <v>5383</v>
      </c>
      <c r="F176" s="31" t="s">
        <v>3847</v>
      </c>
      <c r="G176" s="125" t="s">
        <v>1216</v>
      </c>
      <c r="H176" s="126"/>
      <c r="I176" s="126" t="str">
        <f>VLOOKUP($G176,'WM-AR'!$A$7:$AK$1630,34,FALSE)</f>
        <v>M3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Structural Concrete</v>
      </c>
      <c r="M176" s="126">
        <f>VLOOKUP($G176,'WM-AR'!$A$7:$AK$1630,10,FALSE)</f>
        <v>0</v>
      </c>
      <c r="N176" s="126" t="str">
        <f>VLOOKUP($G176,'WM-AR'!$A$7:$AK$1630,12,FALSE)</f>
        <v>Cement Type-5</v>
      </c>
      <c r="O176" s="126" t="str">
        <f>VLOOKUP($G176,'WM-AR'!$A$7:$AK$1630,14,FALSE)</f>
        <v>20MPa &lt; F'c (Cylinder Strength) ≤ 25MPa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3723</v>
      </c>
      <c r="AE176" s="179" t="s">
        <v>3897</v>
      </c>
      <c r="AF176" s="182">
        <v>98.676000000000002</v>
      </c>
      <c r="AG176" s="182" t="s">
        <v>3834</v>
      </c>
      <c r="AH176" s="33"/>
    </row>
    <row r="177" spans="2:34" ht="49.9" customHeight="1">
      <c r="B177" s="4"/>
      <c r="C177" s="32"/>
      <c r="D177" s="32"/>
      <c r="E177" s="483"/>
      <c r="F177" s="31" t="s">
        <v>3848</v>
      </c>
      <c r="G177" s="125" t="s">
        <v>1228</v>
      </c>
      <c r="H177" s="126"/>
      <c r="I177" s="126" t="str">
        <f>VLOOKUP($G177,'WM-AR'!$A$7:$AK$1630,34,FALSE)</f>
        <v>TON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Rebar Work</v>
      </c>
      <c r="M177" s="126" t="str">
        <f>VLOOKUP($G177,'WM-AR'!$A$7:$AK$1630,10,FALSE)</f>
        <v>Deformed Bar (Non-Coat.)</v>
      </c>
      <c r="N177" s="126">
        <f>VLOOKUP($G177,'WM-AR'!$A$7:$AK$1630,12,FALSE)</f>
        <v>0</v>
      </c>
      <c r="O177" s="126" t="str">
        <f>VLOOKUP($G177,'WM-AR'!$A$7:$AK$1630,14,FALSE)</f>
        <v>400MPa&lt;Fy≤470MPa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3724</v>
      </c>
      <c r="AE177" s="181" t="s">
        <v>3929</v>
      </c>
      <c r="AF177" s="180">
        <v>11.840999999999999</v>
      </c>
      <c r="AG177" s="180" t="s">
        <v>3840</v>
      </c>
      <c r="AH177" s="39" t="s">
        <v>3922</v>
      </c>
    </row>
    <row r="178" spans="2:34" ht="49.9" customHeight="1">
      <c r="B178" s="4"/>
      <c r="C178" s="32"/>
      <c r="D178" s="32"/>
      <c r="E178" s="484"/>
      <c r="F178" s="31" t="s">
        <v>3632</v>
      </c>
      <c r="G178" s="125" t="s">
        <v>1221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Form Work (3 times in use)</v>
      </c>
      <c r="M178" s="126" t="str">
        <f>VLOOKUP($G178,'WM-AR'!$A$7:$AK$1630,10,FALSE)</f>
        <v>Flat Form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 t="str">
        <f>VLOOKUP($G178,'WM-AR'!$A$7:$AK$1630,20,FALSE)</f>
        <v>Dressed Lumber, Plywood or Steel Form(Wood Planks are not Allowed) incl. Chamfer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</v>
      </c>
      <c r="AE178" s="181" t="s">
        <v>3925</v>
      </c>
      <c r="AF178" s="180">
        <v>58.167999999999999</v>
      </c>
      <c r="AG178" s="180" t="s">
        <v>3835</v>
      </c>
      <c r="AH178" s="39"/>
    </row>
    <row r="179" spans="2:34" ht="49.9" customHeight="1">
      <c r="B179" s="4"/>
      <c r="C179" s="32"/>
      <c r="D179" s="32"/>
      <c r="E179" s="482" t="s">
        <v>5382</v>
      </c>
      <c r="F179" s="31" t="s">
        <v>3681</v>
      </c>
      <c r="G179" s="125" t="s">
        <v>2202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Bitumen/Bituminous/Asphalt Coating</v>
      </c>
      <c r="M179" s="126">
        <f>VLOOKUP($G179,'WM-AR'!$A$7:$AK$1630,10,FALSE)</f>
        <v>0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3919</v>
      </c>
      <c r="AE179" s="181" t="s">
        <v>3931</v>
      </c>
      <c r="AF179" s="180">
        <v>237.68799999999999</v>
      </c>
      <c r="AG179" s="180" t="s">
        <v>3835</v>
      </c>
      <c r="AH179" s="39" t="s">
        <v>3933</v>
      </c>
    </row>
    <row r="180" spans="2:34" ht="49.9" customHeight="1">
      <c r="B180" s="4"/>
      <c r="C180" s="32"/>
      <c r="D180" s="32"/>
      <c r="E180" s="483"/>
      <c r="F180" s="31" t="s">
        <v>3682</v>
      </c>
      <c r="G180" s="125" t="s">
        <v>2206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Sheet Membrane</v>
      </c>
      <c r="M180" s="126" t="str">
        <f>VLOOKUP($G180,'WM-AR'!$A$7:$AK$1630,10,FALSE)</f>
        <v>Adhesive Rubber Sheet or Bitumen Polyethylene Laminated Waterproofing Membrane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 t="str">
        <f>VLOOKUP($G180,'WM-AR'!$A$7:$AK$1630,26,FALSE)</f>
        <v>THK=(  )mm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4014</v>
      </c>
      <c r="AE180" s="181" t="s">
        <v>3926</v>
      </c>
      <c r="AF180" s="180">
        <v>147.928</v>
      </c>
      <c r="AG180" s="180" t="s">
        <v>3835</v>
      </c>
      <c r="AH180" s="39" t="s">
        <v>3933</v>
      </c>
    </row>
    <row r="181" spans="2:34" ht="49.9" customHeight="1">
      <c r="B181" s="4"/>
      <c r="C181" s="32"/>
      <c r="D181" s="32"/>
      <c r="E181" s="484"/>
      <c r="F181" s="31" t="s">
        <v>3684</v>
      </c>
      <c r="G181" s="125" t="s">
        <v>2209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Memebrane Protection Board</v>
      </c>
      <c r="M181" s="126" t="str">
        <f>VLOOKUP($G181,'WM-AR'!$A$7:$AK$1630,10,FALSE)</f>
        <v>Bitumen Impregnated Fiberboard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3933</v>
      </c>
    </row>
    <row r="182" spans="2:34" ht="49.9" customHeight="1">
      <c r="B182" s="4"/>
      <c r="C182" s="12"/>
      <c r="D182" s="12"/>
      <c r="E182" s="482" t="s">
        <v>5381</v>
      </c>
      <c r="F182" s="31" t="s">
        <v>3905</v>
      </c>
      <c r="G182" s="125" t="s">
        <v>1078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Excavation</v>
      </c>
      <c r="M182" s="126" t="str">
        <f>VLOOKUP($G182,'WM-AR'!$A$7:$AK$1630,10,FALSE)</f>
        <v>Soil, Mech.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 t="str">
        <f>VLOOKUP($G182,'WM-AR'!$A$7:$AK$1630,22,FALSE)</f>
        <v>2.0M &lt; D ≤ 4.0M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3844</v>
      </c>
      <c r="AE182" s="179" t="s">
        <v>5283</v>
      </c>
      <c r="AF182" s="180">
        <v>433.31200000000001</v>
      </c>
      <c r="AG182" s="180" t="s">
        <v>3834</v>
      </c>
      <c r="AH182" s="33" t="s">
        <v>5284</v>
      </c>
    </row>
    <row r="183" spans="2:34" ht="49.9" customHeight="1">
      <c r="B183" s="4"/>
      <c r="C183" s="12"/>
      <c r="D183" s="12"/>
      <c r="E183" s="483"/>
      <c r="F183" s="31" t="s">
        <v>3906</v>
      </c>
      <c r="G183" s="125" t="s">
        <v>1086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Backfill</v>
      </c>
      <c r="M183" s="126" t="str">
        <f>VLOOKUP($G183,'WM-AR'!$A$7:$AK$1630,10,FALSE)</f>
        <v>Re-use, Soil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 t="str">
        <f>VLOOKUP($G183,'WM-AR'!$A$7:$AK$1630,30,FALSE)</f>
        <v>Compaction=(  )%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3845</v>
      </c>
      <c r="AE183" s="179" t="s">
        <v>5708</v>
      </c>
      <c r="AF183" s="180">
        <v>355.31799999999998</v>
      </c>
      <c r="AG183" s="180" t="s">
        <v>3834</v>
      </c>
      <c r="AH183" s="33" t="s">
        <v>5284</v>
      </c>
    </row>
    <row r="184" spans="2:34" ht="49.9" customHeight="1">
      <c r="B184" s="4"/>
      <c r="C184" s="12"/>
      <c r="D184" s="12"/>
      <c r="E184" s="484"/>
      <c r="F184" s="31" t="s">
        <v>3907</v>
      </c>
      <c r="G184" s="125" t="s">
        <v>1090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Disposal</v>
      </c>
      <c r="M184" s="126" t="str">
        <f>VLOOKUP($G184,'WM-AR'!$A$7:$AK$1630,10,FALSE)</f>
        <v>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 t="str">
        <f>VLOOKUP($G184,'WM-AR'!$A$7:$AK$1630,28,FALSE)</f>
        <v>Disposal Distance=Appx. (  )km from Site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3846</v>
      </c>
      <c r="AE184" s="179" t="s">
        <v>5709</v>
      </c>
      <c r="AF184" s="180">
        <v>77.994</v>
      </c>
      <c r="AG184" s="180" t="s">
        <v>3834</v>
      </c>
      <c r="AH184" s="33" t="s">
        <v>5284</v>
      </c>
    </row>
    <row r="185" spans="2:34" ht="34.9" customHeight="1">
      <c r="B185" s="4"/>
      <c r="C185" s="7"/>
      <c r="D185" s="8"/>
      <c r="E185" s="8"/>
      <c r="F185" s="173" t="s">
        <v>3930</v>
      </c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19">
        <v>4.5</v>
      </c>
      <c r="C186" s="61" t="s">
        <v>4786</v>
      </c>
      <c r="D186" s="61"/>
      <c r="E186" s="61"/>
      <c r="F186" s="20"/>
      <c r="G186" s="38"/>
      <c r="H186" s="412"/>
      <c r="I186" s="24"/>
      <c r="J186" s="24"/>
      <c r="K186" s="24"/>
      <c r="L186" s="24"/>
      <c r="M186" s="24"/>
      <c r="N186" s="24"/>
      <c r="O186" s="24"/>
      <c r="P186" s="24"/>
      <c r="Q186" s="24"/>
      <c r="R186" s="24"/>
      <c r="S186" s="24"/>
      <c r="T186" s="24"/>
      <c r="U186" s="24"/>
      <c r="V186" s="24"/>
      <c r="W186" s="24"/>
      <c r="X186" s="24"/>
      <c r="Y186" s="24"/>
      <c r="Z186" s="24"/>
      <c r="AA186" s="24"/>
      <c r="AB186" s="24"/>
      <c r="AC186" s="24"/>
      <c r="AD186" s="22"/>
      <c r="AE186" s="23"/>
      <c r="AF186" s="23"/>
      <c r="AG186" s="23"/>
      <c r="AH186" s="23"/>
    </row>
    <row r="187" spans="2:34" ht="33" customHeight="1">
      <c r="B187" s="185"/>
      <c r="C187" s="186"/>
      <c r="D187" s="186"/>
      <c r="E187" s="186"/>
      <c r="F187" s="191" t="s">
        <v>4787</v>
      </c>
      <c r="G187" s="187"/>
      <c r="H187" s="187"/>
      <c r="I187" s="188"/>
      <c r="J187" s="188"/>
      <c r="K187" s="188"/>
      <c r="L187" s="188"/>
      <c r="M187" s="188"/>
      <c r="N187" s="188"/>
      <c r="O187" s="188"/>
      <c r="P187" s="188"/>
      <c r="Q187" s="188"/>
      <c r="R187" s="188"/>
      <c r="S187" s="188"/>
      <c r="T187" s="188"/>
      <c r="U187" s="188"/>
      <c r="V187" s="188"/>
      <c r="W187" s="188"/>
      <c r="X187" s="188"/>
      <c r="Y187" s="188"/>
      <c r="Z187" s="188"/>
      <c r="AA187" s="188"/>
      <c r="AB187" s="188"/>
      <c r="AC187" s="188"/>
      <c r="AD187" s="189"/>
      <c r="AE187" s="189"/>
      <c r="AF187" s="189"/>
      <c r="AG187" s="189"/>
      <c r="AH187" s="190"/>
    </row>
    <row r="188" spans="2:34" ht="34.9" customHeight="1">
      <c r="B188" s="348"/>
      <c r="C188" s="349" t="s">
        <v>3730</v>
      </c>
      <c r="D188" s="347" t="s">
        <v>5304</v>
      </c>
      <c r="E188" s="180" t="s">
        <v>5917</v>
      </c>
      <c r="F188" s="123" t="s">
        <v>4788</v>
      </c>
      <c r="G188" s="45"/>
      <c r="H188" s="45"/>
      <c r="I188" s="45"/>
      <c r="J188" s="45"/>
      <c r="K188" s="45"/>
      <c r="L188" s="46"/>
      <c r="M188" s="58"/>
      <c r="N188" s="59"/>
      <c r="O188" s="59"/>
      <c r="P188" s="59"/>
      <c r="Q188" s="59"/>
      <c r="R188" s="59"/>
      <c r="S188" s="59"/>
      <c r="T188" s="60"/>
      <c r="U188" s="14"/>
      <c r="V188" s="14"/>
      <c r="W188" s="14"/>
      <c r="X188" s="14"/>
      <c r="Y188" s="14"/>
      <c r="Z188" s="14"/>
      <c r="AA188" s="14"/>
      <c r="AB188" s="14"/>
      <c r="AC188" s="14"/>
      <c r="AD188" s="124" t="s">
        <v>3741</v>
      </c>
      <c r="AE188" s="159"/>
      <c r="AF188" s="159"/>
      <c r="AG188" s="159"/>
      <c r="AH188" s="11"/>
    </row>
    <row r="189" spans="2:34" ht="49.9" customHeight="1">
      <c r="B189" s="5"/>
      <c r="C189" s="85"/>
      <c r="D189" s="85"/>
      <c r="E189" s="85"/>
      <c r="F189" s="31" t="s">
        <v>3739</v>
      </c>
      <c r="G189" s="125" t="s">
        <v>1159</v>
      </c>
      <c r="H189" s="126"/>
      <c r="I189" s="126" t="str">
        <f>VLOOKUP($G189,'WM-AR'!$A$7:$AK$1630,34,FALSE)</f>
        <v>M</v>
      </c>
      <c r="J189" s="126" t="str">
        <f>VLOOKUP($G189,'WM-AR'!$A$7:$AK$1630,4,FALSE)</f>
        <v>Pile Work</v>
      </c>
      <c r="K189" s="126" t="str">
        <f>VLOOKUP($G189,'WM-AR'!$A$7:$AK$1630,6,FALSE)</f>
        <v>Piling Work</v>
      </c>
      <c r="L189" s="126" t="str">
        <f>VLOOKUP($G189,'WM-AR'!$A$7:$AK$1630,8,FALSE)</f>
        <v>Steel Pipe Pile Work</v>
      </c>
      <c r="M189" s="126" t="str">
        <f>VLOOKUP($G189,'WM-AR'!$A$7:$AK$1630,10,FALSE)</f>
        <v>Direct Driving</v>
      </c>
      <c r="N189" s="126">
        <f>VLOOKUP($G189,'WM-AR'!$A$7:$AK$1630,12,FALSE)</f>
        <v>0</v>
      </c>
      <c r="O189" s="126">
        <f>VLOOKUP($G189,'WM-AR'!$A$7:$AK$1630,14,FALSE)</f>
        <v>0</v>
      </c>
      <c r="P189" s="126">
        <f>VLOOKUP($G189,'WM-AR'!$A$7:$AK$1630,16,FALSE)</f>
        <v>0</v>
      </c>
      <c r="Q189" s="126">
        <f>VLOOKUP($G189,'WM-AR'!$A$7:$AK$1630,18,FALSE)</f>
        <v>0</v>
      </c>
      <c r="R189" s="126" t="str">
        <f>VLOOKUP($G189,'WM-AR'!$A$7:$AK$1630,20,FALSE)</f>
        <v>Including Pile Connection and Joint Welding Work</v>
      </c>
      <c r="S189" s="126">
        <f>VLOOKUP($G189,'WM-AR'!$A$7:$AK$1630,22,FALSE)</f>
        <v>0</v>
      </c>
      <c r="T189" s="126">
        <f>VLOOKUP($G189,'WM-AR'!$A$7:$AK$1630,24,FALSE)</f>
        <v>0</v>
      </c>
      <c r="U189" s="126">
        <f>VLOOKUP($G189,'WM-AR'!$A$7:$AK$1630,25,FALSE)</f>
        <v>0</v>
      </c>
      <c r="V189" s="126" t="str">
        <f>VLOOKUP($G189,'WM-AR'!$A$7:$AK$1630,26,FALSE)</f>
        <v>D=(  )mm / THK=(  )mm</v>
      </c>
      <c r="W189" s="126" t="str">
        <f>VLOOKUP($G189,'WM-AR'!$A$7:$AK$1630,27,FALSE)</f>
        <v>Pile Length per Hole=(  )M</v>
      </c>
      <c r="X189" s="126">
        <f>VLOOKUP($G189,'WM-AR'!$A$7:$AK$1630,28,FALSE)</f>
        <v>0</v>
      </c>
      <c r="Y189" s="126">
        <f>VLOOKUP($G189,'WM-AR'!$A$7:$AK$1630,29,FALSE)</f>
        <v>0</v>
      </c>
      <c r="Z189" s="126">
        <f>VLOOKUP($G189,'WM-AR'!$A$7:$AK$1630,30,FALSE)</f>
        <v>0</v>
      </c>
      <c r="AA189" s="126">
        <f>VLOOKUP($G189,'WM-AR'!$A$7:$AK$1630,31,FALSE)</f>
        <v>0</v>
      </c>
      <c r="AB189" s="126">
        <f>VLOOKUP($G189,'WM-AR'!$A$7:$AK$1630,32,FALSE)</f>
        <v>0</v>
      </c>
      <c r="AC189" s="126">
        <f>VLOOKUP($G189,'WM-AR'!$A$7:$AK$1630,33,FALSE)</f>
        <v>0</v>
      </c>
      <c r="AD189" s="5" t="s">
        <v>3738</v>
      </c>
      <c r="AE189" s="179" t="s">
        <v>5782</v>
      </c>
      <c r="AF189" s="182">
        <v>1690</v>
      </c>
      <c r="AG189" s="182" t="s">
        <v>4930</v>
      </c>
      <c r="AH189" s="10"/>
    </row>
    <row r="190" spans="2:34" ht="49.9" customHeight="1">
      <c r="B190" s="4"/>
      <c r="C190" s="7"/>
      <c r="D190" s="7"/>
      <c r="E190" s="7"/>
      <c r="F190" s="31" t="s">
        <v>3740</v>
      </c>
      <c r="G190" s="125" t="s">
        <v>2039</v>
      </c>
      <c r="H190" s="126"/>
      <c r="I190" s="126" t="str">
        <f>VLOOKUP($G190,'WM-AR'!$A$7:$AK$1630,34,FALSE)</f>
        <v>EA</v>
      </c>
      <c r="J190" s="126" t="str">
        <f>VLOOKUP($G190,'WM-AR'!$A$7:$AK$1630,4,FALSE)</f>
        <v>Pile Work</v>
      </c>
      <c r="K190" s="126" t="str">
        <f>VLOOKUP($G190,'WM-AR'!$A$7:$AK$1630,6,FALSE)</f>
        <v>Pile Head Treatment</v>
      </c>
      <c r="L190" s="126" t="str">
        <f>VLOOKUP($G190,'WM-AR'!$A$7:$AK$1630,8,FALSE)</f>
        <v>Steel Pipe Pile Work</v>
      </c>
      <c r="M190" s="126">
        <f>VLOOKUP($G190,'WM-AR'!$A$7:$AK$1630,10,FALSE)</f>
        <v>0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>
        <f>VLOOKUP($G190,'WM-AR'!$A$7:$AK$1630,20,FALSE)</f>
        <v>0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>
        <f>VLOOKUP($G190,'WM-AR'!$A$7:$AK$1630,27,FALSE)</f>
        <v>0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5783</v>
      </c>
      <c r="AF190" s="182">
        <v>169</v>
      </c>
      <c r="AG190" s="182" t="s">
        <v>4931</v>
      </c>
      <c r="AH190" s="10"/>
    </row>
    <row r="191" spans="2:34" ht="34.9" customHeight="1">
      <c r="B191" s="4"/>
      <c r="C191" s="7"/>
      <c r="D191" s="8"/>
      <c r="E191" s="8"/>
      <c r="F191" s="8"/>
      <c r="G191" s="9"/>
      <c r="H191" s="14"/>
      <c r="I191" s="14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  <c r="AA191" s="14"/>
      <c r="AB191" s="14"/>
      <c r="AC191" s="14"/>
      <c r="AD191" s="5"/>
      <c r="AE191" s="156"/>
      <c r="AF191" s="156"/>
      <c r="AG191" s="156"/>
      <c r="AH191" s="10"/>
    </row>
    <row r="192" spans="2:34" ht="34.9" customHeight="1">
      <c r="B192" s="348"/>
      <c r="C192" s="349" t="s">
        <v>3730</v>
      </c>
      <c r="D192" s="347"/>
      <c r="E192" s="180"/>
      <c r="F192" s="123" t="s">
        <v>4790</v>
      </c>
      <c r="G192" s="45"/>
      <c r="H192" s="45"/>
      <c r="I192" s="45"/>
      <c r="J192" s="45"/>
      <c r="K192" s="45"/>
      <c r="L192" s="46"/>
      <c r="M192" s="58"/>
      <c r="N192" s="59"/>
      <c r="O192" s="59"/>
      <c r="P192" s="59"/>
      <c r="Q192" s="59"/>
      <c r="R192" s="59"/>
      <c r="S192" s="59"/>
      <c r="T192" s="60"/>
      <c r="U192" s="14"/>
      <c r="V192" s="14"/>
      <c r="W192" s="14"/>
      <c r="X192" s="14"/>
      <c r="Y192" s="14"/>
      <c r="Z192" s="14"/>
      <c r="AA192" s="14"/>
      <c r="AB192" s="14"/>
      <c r="AC192" s="14"/>
      <c r="AD192" s="124" t="s">
        <v>3934</v>
      </c>
      <c r="AE192" s="159"/>
      <c r="AF192" s="159"/>
      <c r="AG192" s="159"/>
      <c r="AH192" s="11"/>
    </row>
    <row r="193" spans="2:34" ht="49.9" customHeight="1">
      <c r="B193" s="5"/>
      <c r="C193" s="85"/>
      <c r="D193" s="85"/>
      <c r="E193" s="85"/>
      <c r="F193" s="31" t="s">
        <v>3816</v>
      </c>
      <c r="G193" s="125" t="s">
        <v>1148</v>
      </c>
      <c r="H193" s="126"/>
      <c r="I193" s="126" t="str">
        <f>VLOOKUP($G193,'WM-AR'!$A$7:$AK$1630,34,FALSE)</f>
        <v>M</v>
      </c>
      <c r="J193" s="126" t="str">
        <f>VLOOKUP($G193,'WM-AR'!$A$7:$AK$1630,4,FALSE)</f>
        <v>Pile Work</v>
      </c>
      <c r="K193" s="126" t="str">
        <f>VLOOKUP($G193,'WM-AR'!$A$7:$AK$1630,6,FALSE)</f>
        <v>Piling Work</v>
      </c>
      <c r="L193" s="126" t="str">
        <f>VLOOKUP($G193,'WM-AR'!$A$7:$AK$1630,8,FALSE)</f>
        <v>Pretensioned High-strength Concrete Pile (Type-A)</v>
      </c>
      <c r="M193" s="126" t="str">
        <f>VLOOKUP($G193,'WM-AR'!$A$7:$AK$1630,10,FALSE)</f>
        <v>Soil Cement Injected Precast(S.I.P) Pile Method</v>
      </c>
      <c r="N193" s="126">
        <f>VLOOKUP($G193,'WM-AR'!$A$7:$AK$1630,12,FALSE)</f>
        <v>0</v>
      </c>
      <c r="O193" s="126">
        <f>VLOOKUP($G193,'WM-AR'!$A$7:$AK$1630,14,FALSE)</f>
        <v>0</v>
      </c>
      <c r="P193" s="126">
        <f>VLOOKUP($G193,'WM-AR'!$A$7:$AK$1630,16,FALSE)</f>
        <v>0</v>
      </c>
      <c r="Q193" s="126">
        <f>VLOOKUP($G193,'WM-AR'!$A$7:$AK$1630,18,FALSE)</f>
        <v>0</v>
      </c>
      <c r="R193" s="126" t="str">
        <f>VLOOKUP($G193,'WM-AR'!$A$7:$AK$1630,20,FALSE)</f>
        <v>Including Pile Connection and Joint Welding Work</v>
      </c>
      <c r="S193" s="126">
        <f>VLOOKUP($G193,'WM-AR'!$A$7:$AK$1630,22,FALSE)</f>
        <v>0</v>
      </c>
      <c r="T193" s="126">
        <f>VLOOKUP($G193,'WM-AR'!$A$7:$AK$1630,24,FALSE)</f>
        <v>0</v>
      </c>
      <c r="U193" s="126">
        <f>VLOOKUP($G193,'WM-AR'!$A$7:$AK$1630,25,FALSE)</f>
        <v>0</v>
      </c>
      <c r="V193" s="126" t="str">
        <f>VLOOKUP($G193,'WM-AR'!$A$7:$AK$1630,26,FALSE)</f>
        <v>DIA=(  )mm</v>
      </c>
      <c r="W193" s="126" t="str">
        <f>VLOOKUP($G193,'WM-AR'!$A$7:$AK$1630,27,FALSE)</f>
        <v>Pile Length per Hole=(  )M</v>
      </c>
      <c r="X193" s="126">
        <f>VLOOKUP($G193,'WM-AR'!$A$7:$AK$1630,28,FALSE)</f>
        <v>0</v>
      </c>
      <c r="Y193" s="126">
        <f>VLOOKUP($G193,'WM-AR'!$A$7:$AK$1630,29,FALSE)</f>
        <v>0</v>
      </c>
      <c r="Z193" s="126">
        <f>VLOOKUP($G193,'WM-AR'!$A$7:$AK$1630,30,FALSE)</f>
        <v>0</v>
      </c>
      <c r="AA193" s="126">
        <f>VLOOKUP($G193,'WM-AR'!$A$7:$AK$1630,31,FALSE)</f>
        <v>0</v>
      </c>
      <c r="AB193" s="126">
        <f>VLOOKUP($G193,'WM-AR'!$A$7:$AK$1630,32,FALSE)</f>
        <v>0</v>
      </c>
      <c r="AC193" s="126">
        <f>VLOOKUP($G193,'WM-AR'!$A$7:$AK$1630,33,FALSE)</f>
        <v>0</v>
      </c>
      <c r="AD193" s="5" t="s">
        <v>3815</v>
      </c>
      <c r="AE193" s="179" t="s">
        <v>5782</v>
      </c>
      <c r="AF193" s="182"/>
      <c r="AG193" s="182" t="s">
        <v>4930</v>
      </c>
      <c r="AH193" s="10"/>
    </row>
    <row r="194" spans="2:34" ht="49.9" customHeight="1">
      <c r="B194" s="4"/>
      <c r="C194" s="7"/>
      <c r="D194" s="7"/>
      <c r="E194" s="7"/>
      <c r="F194" s="31" t="s">
        <v>3817</v>
      </c>
      <c r="G194" s="125" t="s">
        <v>2035</v>
      </c>
      <c r="H194" s="126"/>
      <c r="I194" s="126" t="str">
        <f>VLOOKUP($G194,'WM-AR'!$A$7:$AK$1630,34,FALSE)</f>
        <v>EA</v>
      </c>
      <c r="J194" s="126" t="str">
        <f>VLOOKUP($G194,'WM-AR'!$A$7:$AK$1630,4,FALSE)</f>
        <v>Pile Work</v>
      </c>
      <c r="K194" s="126" t="str">
        <f>VLOOKUP($G194,'WM-AR'!$A$7:$AK$1630,6,FALSE)</f>
        <v>Pile Head Treatment</v>
      </c>
      <c r="L194" s="126" t="str">
        <f>VLOOKUP($G194,'WM-AR'!$A$7:$AK$1630,8,FALSE)</f>
        <v>Pretensioned High-strength Concrete Pile (Type-A)</v>
      </c>
      <c r="M194" s="126">
        <f>VLOOKUP($G194,'WM-AR'!$A$7:$AK$1630,10,FALSE)</f>
        <v>0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>
        <f>VLOOKUP($G194,'WM-AR'!$A$7:$AK$1630,20,FALSE)</f>
        <v>0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>
        <f>VLOOKUP($G194,'WM-AR'!$A$7:$AK$1630,27,FALSE)</f>
        <v>0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5783</v>
      </c>
      <c r="AF194" s="182"/>
      <c r="AG194" s="182" t="s">
        <v>4931</v>
      </c>
      <c r="AH194" s="10"/>
    </row>
    <row r="195" spans="2:34" ht="34.9" customHeight="1">
      <c r="B195" s="4"/>
      <c r="C195" s="7"/>
      <c r="D195" s="8"/>
      <c r="E195" s="8"/>
      <c r="F195" s="8"/>
      <c r="G195" s="9"/>
      <c r="H195" s="14"/>
      <c r="I195" s="14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  <c r="AB195" s="14"/>
      <c r="AC195" s="14"/>
      <c r="AD195" s="5"/>
      <c r="AE195" s="156"/>
      <c r="AF195" s="156"/>
      <c r="AG195" s="156"/>
      <c r="AH195" s="10"/>
    </row>
    <row r="196" spans="2:34" ht="34.9" customHeight="1">
      <c r="B196" s="19"/>
      <c r="C196" s="312" t="s">
        <v>4791</v>
      </c>
      <c r="D196" s="312"/>
      <c r="E196" s="312"/>
      <c r="F196" s="20"/>
      <c r="G196" s="38"/>
      <c r="H196" s="412"/>
      <c r="I196" s="24"/>
      <c r="J196" s="24"/>
      <c r="K196" s="24"/>
      <c r="L196" s="24"/>
      <c r="M196" s="24"/>
      <c r="N196" s="24"/>
      <c r="O196" s="24"/>
      <c r="P196" s="24"/>
      <c r="Q196" s="24"/>
      <c r="R196" s="24"/>
      <c r="S196" s="24"/>
      <c r="T196" s="24"/>
      <c r="U196" s="24"/>
      <c r="V196" s="24"/>
      <c r="W196" s="24"/>
      <c r="X196" s="24"/>
      <c r="Y196" s="24"/>
      <c r="Z196" s="24"/>
      <c r="AA196" s="24"/>
      <c r="AB196" s="24"/>
      <c r="AC196" s="24"/>
      <c r="AD196" s="22"/>
      <c r="AE196" s="23"/>
      <c r="AF196" s="23"/>
      <c r="AG196" s="23"/>
      <c r="AH196" s="23"/>
    </row>
    <row r="197" spans="2:34" ht="34.9" customHeight="1">
      <c r="B197" s="348"/>
      <c r="C197" s="349"/>
      <c r="D197" s="347"/>
      <c r="E197" s="180"/>
      <c r="F197" s="313" t="s">
        <v>3843</v>
      </c>
      <c r="G197" s="45"/>
      <c r="H197" s="45"/>
      <c r="I197" s="45"/>
      <c r="J197" s="45"/>
      <c r="K197" s="45"/>
      <c r="L197" s="46"/>
      <c r="M197" s="58"/>
      <c r="N197" s="59"/>
      <c r="O197" s="59"/>
      <c r="P197" s="59"/>
      <c r="Q197" s="59"/>
      <c r="R197" s="59"/>
      <c r="S197" s="59"/>
      <c r="T197" s="60"/>
      <c r="U197" s="14"/>
      <c r="V197" s="14"/>
      <c r="W197" s="14"/>
      <c r="X197" s="14"/>
      <c r="Y197" s="14"/>
      <c r="Z197" s="14"/>
      <c r="AA197" s="14"/>
      <c r="AB197" s="14"/>
      <c r="AC197" s="14"/>
      <c r="AD197" s="314" t="s">
        <v>4792</v>
      </c>
      <c r="AE197" s="159"/>
      <c r="AF197" s="159"/>
      <c r="AG197" s="159"/>
      <c r="AH197" s="11"/>
    </row>
    <row r="198" spans="2:34" ht="49.9" customHeight="1">
      <c r="B198" s="5"/>
      <c r="C198" s="85"/>
      <c r="D198" s="85"/>
      <c r="E198" s="85"/>
      <c r="F198" s="31" t="s">
        <v>3631</v>
      </c>
      <c r="G198" s="125" t="s">
        <v>1214</v>
      </c>
      <c r="H198" s="126"/>
      <c r="I198" s="126" t="str">
        <f>VLOOKUP($G198,'WM-AR'!$A$7:$AK$1630,34,FALSE)</f>
        <v>M3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Structural Concrete</v>
      </c>
      <c r="M198" s="126">
        <f>VLOOKUP($G198,'WM-AR'!$A$7:$AK$1630,10,FALSE)</f>
        <v>0</v>
      </c>
      <c r="N198" s="126" t="str">
        <f>VLOOKUP($G198,'WM-AR'!$A$7:$AK$1630,12,FALSE)</f>
        <v>Cement Type-1</v>
      </c>
      <c r="O198" s="126" t="str">
        <f>VLOOKUP($G198,'WM-AR'!$A$7:$AK$1630,14,FALSE)</f>
        <v>20MPa &lt; F'c (Cylinder Strength) ≤ 25MPa</v>
      </c>
      <c r="P198" s="126">
        <f>VLOOKUP($G198,'WM-AR'!$A$7:$AK$1630,16,FALSE)</f>
        <v>0</v>
      </c>
      <c r="Q198" s="126">
        <f>VLOOKUP($G198,'WM-AR'!$A$7:$AK$1630,18,FALSE)</f>
        <v>0</v>
      </c>
      <c r="R198" s="126">
        <f>VLOOKUP($G198,'WM-AR'!$A$7:$AK$1630,20,FALSE)</f>
        <v>0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 t="s">
        <v>3733</v>
      </c>
      <c r="AE198" s="155"/>
      <c r="AF198" s="155"/>
      <c r="AG198" s="155"/>
      <c r="AH198" s="33"/>
    </row>
    <row r="199" spans="2:34" ht="49.9" customHeight="1">
      <c r="B199" s="4"/>
      <c r="C199" s="12"/>
      <c r="D199" s="12"/>
      <c r="E199" s="12"/>
      <c r="F199" s="31" t="s">
        <v>3614</v>
      </c>
      <c r="G199" s="125" t="s">
        <v>1228</v>
      </c>
      <c r="H199" s="126"/>
      <c r="I199" s="126" t="str">
        <f>VLOOKUP($G199,'WM-AR'!$A$7:$AK$1630,34,FALSE)</f>
        <v>TON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Rebar Work</v>
      </c>
      <c r="M199" s="126" t="str">
        <f>VLOOKUP($G199,'WM-AR'!$A$7:$AK$1630,10,FALSE)</f>
        <v>Deformed Bar (Non-Coat.)</v>
      </c>
      <c r="N199" s="126">
        <f>VLOOKUP($G199,'WM-AR'!$A$7:$AK$1630,12,FALSE)</f>
        <v>0</v>
      </c>
      <c r="O199" s="126" t="str">
        <f>VLOOKUP($G199,'WM-AR'!$A$7:$AK$1630,14,FALSE)</f>
        <v>400MPa&lt;Fy≤470MPa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3724</v>
      </c>
      <c r="AE199" s="12"/>
      <c r="AF199" s="12"/>
      <c r="AG199" s="12"/>
      <c r="AH199" s="39"/>
    </row>
    <row r="200" spans="2:34" ht="49.9" customHeight="1">
      <c r="B200" s="4"/>
      <c r="C200" s="12"/>
      <c r="D200" s="12"/>
      <c r="E200" s="12"/>
      <c r="F200" s="31" t="s">
        <v>3632</v>
      </c>
      <c r="G200" s="125" t="s">
        <v>1221</v>
      </c>
      <c r="H200" s="126"/>
      <c r="I200" s="126" t="str">
        <f>VLOOKUP($G200,'WM-AR'!$A$7:$AK$1630,34,FALSE)</f>
        <v>M2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Form Work (3 times in use)</v>
      </c>
      <c r="M200" s="126" t="str">
        <f>VLOOKUP($G200,'WM-AR'!$A$7:$AK$1630,10,FALSE)</f>
        <v>Flat Form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 t="str">
        <f>VLOOKUP($G200,'WM-AR'!$A$7:$AK$1630,20,FALSE)</f>
        <v>Dressed Lumber, Plywood or Steel Form(Wood Planks are not Allowed) incl. Chamfer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/>
      <c r="AE200" s="12"/>
      <c r="AF200" s="12"/>
      <c r="AG200" s="12"/>
      <c r="AH200" s="39"/>
    </row>
    <row r="201" spans="2:34" ht="49.9" customHeight="1">
      <c r="B201" s="4"/>
      <c r="C201" s="7"/>
      <c r="D201" s="7"/>
      <c r="E201" s="7"/>
      <c r="F201" s="31" t="s">
        <v>3739</v>
      </c>
      <c r="G201" s="125" t="s">
        <v>1159</v>
      </c>
      <c r="H201" s="126"/>
      <c r="I201" s="126" t="str">
        <f>VLOOKUP($G201,'WM-AR'!$A$7:$AK$1630,34,FALSE)</f>
        <v>M</v>
      </c>
      <c r="J201" s="126" t="str">
        <f>VLOOKUP($G201,'WM-AR'!$A$7:$AK$1630,4,FALSE)</f>
        <v>Pile Work</v>
      </c>
      <c r="K201" s="126" t="str">
        <f>VLOOKUP($G201,'WM-AR'!$A$7:$AK$1630,6,FALSE)</f>
        <v>Piling Work</v>
      </c>
      <c r="L201" s="126" t="str">
        <f>VLOOKUP($G201,'WM-AR'!$A$7:$AK$1630,8,FALSE)</f>
        <v>Steel Pipe Pile Work</v>
      </c>
      <c r="M201" s="126" t="str">
        <f>VLOOKUP($G201,'WM-AR'!$A$7:$AK$1630,10,FALSE)</f>
        <v>Direct Driving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Including Pile Connection and Joint Welding Work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 t="str">
        <f>VLOOKUP($G201,'WM-AR'!$A$7:$AK$1630,26,FALSE)</f>
        <v>D=(  )mm / THK=(  )mm</v>
      </c>
      <c r="W201" s="126" t="str">
        <f>VLOOKUP($G201,'WM-AR'!$A$7:$AK$1630,27,FALSE)</f>
        <v>Pile Length per Hole=(  )M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5" t="s">
        <v>3738</v>
      </c>
      <c r="AE201" s="156"/>
      <c r="AF201" s="156"/>
      <c r="AG201" s="156"/>
      <c r="AH201" s="10"/>
    </row>
    <row r="202" spans="2:34" ht="49.9" customHeight="1">
      <c r="B202" s="4"/>
      <c r="C202" s="7"/>
      <c r="D202" s="7"/>
      <c r="E202" s="7"/>
      <c r="F202" s="31" t="s">
        <v>3740</v>
      </c>
      <c r="G202" s="125" t="s">
        <v>2039</v>
      </c>
      <c r="H202" s="126"/>
      <c r="I202" s="126" t="str">
        <f>VLOOKUP($G202,'WM-AR'!$A$7:$AK$1630,34,FALSE)</f>
        <v>EA</v>
      </c>
      <c r="J202" s="126" t="str">
        <f>VLOOKUP($G202,'WM-AR'!$A$7:$AK$1630,4,FALSE)</f>
        <v>Pile Work</v>
      </c>
      <c r="K202" s="126" t="str">
        <f>VLOOKUP($G202,'WM-AR'!$A$7:$AK$1630,6,FALSE)</f>
        <v>Pile Head Treatment</v>
      </c>
      <c r="L202" s="126" t="str">
        <f>VLOOKUP($G202,'WM-AR'!$A$7:$AK$1630,8,FALSE)</f>
        <v>Steel Pipe Pile Work</v>
      </c>
      <c r="M202" s="126">
        <f>VLOOKUP($G202,'WM-AR'!$A$7:$AK$1630,10,FALSE)</f>
        <v>0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>
        <f>VLOOKUP($G202,'WM-AR'!$A$7:$AK$1630,20,FALSE)</f>
        <v>0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>
        <f>VLOOKUP($G202,'WM-AR'!$A$7:$AK$1630,27,FALSE)</f>
        <v>0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34.9" customHeight="1">
      <c r="B203" s="4"/>
      <c r="C203" s="7"/>
      <c r="D203" s="8"/>
      <c r="E203" s="8"/>
      <c r="F203" s="8"/>
      <c r="G203" s="9"/>
      <c r="H203" s="14"/>
      <c r="I203" s="14"/>
      <c r="J203" s="14"/>
      <c r="K203" s="14"/>
      <c r="L203" s="14"/>
      <c r="M203" s="14"/>
      <c r="N203" s="14"/>
      <c r="O203" s="14"/>
      <c r="P203" s="14"/>
      <c r="Q203" s="14"/>
      <c r="R203" s="14"/>
      <c r="S203" s="14"/>
      <c r="T203" s="14"/>
      <c r="U203" s="14"/>
      <c r="V203" s="14"/>
      <c r="W203" s="14"/>
      <c r="X203" s="14"/>
      <c r="Y203" s="14"/>
      <c r="Z203" s="14"/>
      <c r="AA203" s="14"/>
      <c r="AB203" s="14"/>
      <c r="AC203" s="14"/>
      <c r="AD203" s="5"/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</sheetData>
  <mergeCells count="40">
    <mergeCell ref="E26:E28"/>
    <mergeCell ref="E30:E32"/>
    <mergeCell ref="E168:E170"/>
    <mergeCell ref="E171:E173"/>
    <mergeCell ref="E54:E55"/>
    <mergeCell ref="E112:E114"/>
    <mergeCell ref="E116:E118"/>
    <mergeCell ref="E121:E123"/>
    <mergeCell ref="E127:E129"/>
    <mergeCell ref="E124:E126"/>
    <mergeCell ref="E56:E58"/>
    <mergeCell ref="E94:E96"/>
    <mergeCell ref="E72:E74"/>
    <mergeCell ref="E79:E81"/>
    <mergeCell ref="E82:E84"/>
    <mergeCell ref="E132:E134"/>
    <mergeCell ref="E135:E137"/>
    <mergeCell ref="E138:E140"/>
    <mergeCell ref="E143:E145"/>
    <mergeCell ref="E146:E148"/>
    <mergeCell ref="E179:E181"/>
    <mergeCell ref="E182:E184"/>
    <mergeCell ref="E149:E151"/>
    <mergeCell ref="E154:E156"/>
    <mergeCell ref="E157:E159"/>
    <mergeCell ref="E160:E162"/>
    <mergeCell ref="E165:E167"/>
    <mergeCell ref="E176:E178"/>
    <mergeCell ref="AF2:AG2"/>
    <mergeCell ref="E7:E9"/>
    <mergeCell ref="E11:E13"/>
    <mergeCell ref="E17:E19"/>
    <mergeCell ref="E21:E23"/>
    <mergeCell ref="E88:E90"/>
    <mergeCell ref="E36:E38"/>
    <mergeCell ref="E41:E43"/>
    <mergeCell ref="E61:E63"/>
    <mergeCell ref="E64:E66"/>
    <mergeCell ref="E69:E71"/>
    <mergeCell ref="E75:E7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G189:G190 G17:G23 G36:G43 G7:G13 G69:G76 G193:G194 G176:G184 G112:G118 G61:G66 G26:G32 G54:G58 G165:G173 H51 G94:G96 G132:G140 G143:G151 G154:G162 G47:G51 G198:G202 G88:G90 G121:G129 G79:G84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2023-11-20T11:03:19Z</dcterms:modified>
</cp:coreProperties>
</file>